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ulpit\BILANS\bilans za 2022 r na BIP -placówki\"/>
    </mc:Choice>
  </mc:AlternateContent>
  <xr:revisionPtr revIDLastSave="0" documentId="13_ncr:1_{3FD3B53B-1C53-4369-93BE-E9208B86E71E}" xr6:coauthVersionLast="47" xr6:coauthVersionMax="47" xr10:uidLastSave="{00000000-0000-0000-0000-000000000000}"/>
  <bookViews>
    <workbookView xWindow="-120" yWindow="-120" windowWidth="29040" windowHeight="15840" activeTab="1" xr2:uid="{620133C2-3E01-4E78-A613-232B7DA7FA0E}"/>
  </bookViews>
  <sheets>
    <sheet name="Bilans-S385" sheetId="1" r:id="rId1"/>
    <sheet name="Rachunek zysków i strat-S385" sheetId="2" r:id="rId2"/>
    <sheet name="Zestawienie zmian-S385" sheetId="3" r:id="rId3"/>
    <sheet name="Informacja dodatkowa NOTY-SP385" sheetId="4" r:id="rId4"/>
    <sheet name="Załącznik 13 - SP 385" sheetId="5" r:id="rId5"/>
    <sheet name="Załącznik 14 - SP 385" sheetId="6" r:id="rId6"/>
    <sheet name="Załącznik 18 - Sp 385" sheetId="7" r:id="rId7"/>
    <sheet name="Załącznik 18 - Sp 385 (2)" sheetId="8" r:id="rId8"/>
    <sheet name="Załącznik 15 - SP 385" sheetId="9" r:id="rId9"/>
  </sheets>
  <definedNames>
    <definedName name="Z_17151551_8460_47BF_8C20_7FE2DB216614_.wvu.Cols" localSheetId="5" hidden="1">'Załącznik 14 - SP 385'!$I:$I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9" l="1"/>
  <c r="I16" i="9"/>
  <c r="I15" i="9"/>
  <c r="I14" i="9"/>
  <c r="E14" i="9"/>
  <c r="D14" i="9"/>
  <c r="I13" i="9"/>
  <c r="I12" i="9"/>
  <c r="I11" i="9"/>
  <c r="E10" i="9"/>
  <c r="D10" i="9"/>
  <c r="I10" i="9" s="1"/>
  <c r="N35" i="8" l="1"/>
  <c r="N34" i="8"/>
  <c r="N33" i="8" s="1"/>
  <c r="M33" i="8"/>
  <c r="M10" i="8" s="1"/>
  <c r="L33" i="8"/>
  <c r="K33" i="8"/>
  <c r="J33" i="8"/>
  <c r="I33" i="8"/>
  <c r="I10" i="8" s="1"/>
  <c r="H33" i="8"/>
  <c r="G33" i="8"/>
  <c r="F33" i="8"/>
  <c r="E33" i="8"/>
  <c r="E10" i="8" s="1"/>
  <c r="D33" i="8"/>
  <c r="N32" i="8"/>
  <c r="N31" i="8"/>
  <c r="N30" i="8"/>
  <c r="M30" i="8"/>
  <c r="L30" i="8"/>
  <c r="K30" i="8"/>
  <c r="J30" i="8"/>
  <c r="I30" i="8"/>
  <c r="H30" i="8"/>
  <c r="G30" i="8"/>
  <c r="F30" i="8"/>
  <c r="E30" i="8"/>
  <c r="D30" i="8"/>
  <c r="N29" i="8"/>
  <c r="N28" i="8"/>
  <c r="M28" i="8"/>
  <c r="L28" i="8"/>
  <c r="K28" i="8"/>
  <c r="J28" i="8"/>
  <c r="J10" i="8" s="1"/>
  <c r="I28" i="8"/>
  <c r="H28" i="8"/>
  <c r="G28" i="8"/>
  <c r="F28" i="8"/>
  <c r="F10" i="8" s="1"/>
  <c r="E28" i="8"/>
  <c r="D28" i="8"/>
  <c r="N27" i="8"/>
  <c r="N26" i="8"/>
  <c r="M26" i="8"/>
  <c r="L26" i="8"/>
  <c r="K26" i="8"/>
  <c r="J26" i="8"/>
  <c r="J9" i="8" s="1"/>
  <c r="I26" i="8"/>
  <c r="H26" i="8"/>
  <c r="G26" i="8"/>
  <c r="F26" i="8"/>
  <c r="F9" i="8" s="1"/>
  <c r="E26" i="8"/>
  <c r="D26" i="8"/>
  <c r="N25" i="8"/>
  <c r="N24" i="8"/>
  <c r="N23" i="8"/>
  <c r="N22" i="8"/>
  <c r="N21" i="8"/>
  <c r="N20" i="8"/>
  <c r="N19" i="8"/>
  <c r="N18" i="8"/>
  <c r="N17" i="8"/>
  <c r="N16" i="8"/>
  <c r="M15" i="8"/>
  <c r="L15" i="8"/>
  <c r="K15" i="8"/>
  <c r="K10" i="8" s="1"/>
  <c r="J15" i="8"/>
  <c r="I15" i="8"/>
  <c r="H15" i="8"/>
  <c r="G15" i="8"/>
  <c r="G10" i="8" s="1"/>
  <c r="F15" i="8"/>
  <c r="E15" i="8"/>
  <c r="D15" i="8"/>
  <c r="N15" i="8" s="1"/>
  <c r="N14" i="8"/>
  <c r="N13" i="8"/>
  <c r="N12" i="8"/>
  <c r="N11" i="8" s="1"/>
  <c r="M11" i="8"/>
  <c r="M9" i="8" s="1"/>
  <c r="L11" i="8"/>
  <c r="K11" i="8"/>
  <c r="J11" i="8"/>
  <c r="I11" i="8"/>
  <c r="I9" i="8" s="1"/>
  <c r="H11" i="8"/>
  <c r="G11" i="8"/>
  <c r="F11" i="8"/>
  <c r="E11" i="8"/>
  <c r="E9" i="8" s="1"/>
  <c r="D11" i="8"/>
  <c r="L10" i="8"/>
  <c r="H10" i="8"/>
  <c r="D10" i="8"/>
  <c r="L9" i="8"/>
  <c r="K9" i="8"/>
  <c r="H9" i="8"/>
  <c r="G9" i="8"/>
  <c r="D9" i="8"/>
  <c r="N9" i="8" l="1"/>
  <c r="N10" i="8"/>
  <c r="M35" i="7" l="1"/>
  <c r="M34" i="7"/>
  <c r="M33" i="7"/>
  <c r="L33" i="7"/>
  <c r="L10" i="7" s="1"/>
  <c r="K33" i="7"/>
  <c r="J33" i="7"/>
  <c r="I33" i="7"/>
  <c r="H33" i="7"/>
  <c r="H10" i="7" s="1"/>
  <c r="G33" i="7"/>
  <c r="F33" i="7"/>
  <c r="E33" i="7"/>
  <c r="D33" i="7"/>
  <c r="D10" i="7" s="1"/>
  <c r="M10" i="7" s="1"/>
  <c r="M32" i="7"/>
  <c r="M31" i="7"/>
  <c r="M30" i="7"/>
  <c r="L30" i="7"/>
  <c r="L9" i="7" s="1"/>
  <c r="K30" i="7"/>
  <c r="J30" i="7"/>
  <c r="I30" i="7"/>
  <c r="H30" i="7"/>
  <c r="H9" i="7" s="1"/>
  <c r="G30" i="7"/>
  <c r="F30" i="7"/>
  <c r="E30" i="7"/>
  <c r="D30" i="7"/>
  <c r="D9" i="7" s="1"/>
  <c r="M9" i="7" s="1"/>
  <c r="M29" i="7"/>
  <c r="M28" i="7" s="1"/>
  <c r="L28" i="7"/>
  <c r="K28" i="7"/>
  <c r="K10" i="7" s="1"/>
  <c r="J28" i="7"/>
  <c r="I28" i="7"/>
  <c r="H28" i="7"/>
  <c r="G28" i="7"/>
  <c r="G10" i="7" s="1"/>
  <c r="F28" i="7"/>
  <c r="E28" i="7"/>
  <c r="D28" i="7"/>
  <c r="M27" i="7"/>
  <c r="M26" i="7" s="1"/>
  <c r="L26" i="7"/>
  <c r="K26" i="7"/>
  <c r="J26" i="7"/>
  <c r="J9" i="7" s="1"/>
  <c r="I26" i="7"/>
  <c r="H26" i="7"/>
  <c r="G26" i="7"/>
  <c r="F26" i="7"/>
  <c r="F9" i="7" s="1"/>
  <c r="E26" i="7"/>
  <c r="D26" i="7"/>
  <c r="M25" i="7"/>
  <c r="M24" i="7"/>
  <c r="M23" i="7"/>
  <c r="M22" i="7"/>
  <c r="M21" i="7"/>
  <c r="M20" i="7"/>
  <c r="M19" i="7"/>
  <c r="M18" i="7"/>
  <c r="M17" i="7"/>
  <c r="M16" i="7"/>
  <c r="L15" i="7"/>
  <c r="K15" i="7"/>
  <c r="J15" i="7"/>
  <c r="J10" i="7" s="1"/>
  <c r="I15" i="7"/>
  <c r="H15" i="7"/>
  <c r="G15" i="7"/>
  <c r="F15" i="7"/>
  <c r="F10" i="7" s="1"/>
  <c r="E15" i="7"/>
  <c r="D15" i="7"/>
  <c r="M15" i="7" s="1"/>
  <c r="M14" i="7"/>
  <c r="M13" i="7"/>
  <c r="M12" i="7"/>
  <c r="M11" i="7" s="1"/>
  <c r="L11" i="7"/>
  <c r="K11" i="7"/>
  <c r="J11" i="7"/>
  <c r="I11" i="7"/>
  <c r="H11" i="7"/>
  <c r="G11" i="7"/>
  <c r="F11" i="7"/>
  <c r="E11" i="7"/>
  <c r="D11" i="7"/>
  <c r="I10" i="7"/>
  <c r="E10" i="7"/>
  <c r="K9" i="7"/>
  <c r="I9" i="7"/>
  <c r="G9" i="7"/>
  <c r="E9" i="7"/>
  <c r="H19" i="6" l="1"/>
  <c r="D18" i="6"/>
  <c r="D14" i="6" s="1"/>
  <c r="D12" i="6" l="1"/>
  <c r="H12" i="6" s="1"/>
  <c r="H14" i="6"/>
  <c r="H18" i="6"/>
  <c r="J22" i="5" l="1"/>
  <c r="J17" i="5"/>
  <c r="J13" i="5"/>
  <c r="J12" i="5"/>
  <c r="J10" i="5" s="1"/>
  <c r="F12" i="5"/>
  <c r="E12" i="5"/>
  <c r="D12" i="5"/>
  <c r="F10" i="5"/>
  <c r="E10" i="5"/>
  <c r="D10" i="5"/>
  <c r="F726" i="4" l="1"/>
  <c r="F732" i="4" s="1"/>
  <c r="E726" i="4"/>
  <c r="E732" i="4" s="1"/>
  <c r="D726" i="4"/>
  <c r="D732" i="4" s="1"/>
  <c r="C726" i="4"/>
  <c r="C732" i="4" s="1"/>
  <c r="F706" i="4"/>
  <c r="E706" i="4"/>
  <c r="F703" i="4"/>
  <c r="F715" i="4" s="1"/>
  <c r="E703" i="4"/>
  <c r="E715" i="4" s="1"/>
  <c r="F690" i="4"/>
  <c r="E690" i="4"/>
  <c r="F687" i="4"/>
  <c r="E687" i="4"/>
  <c r="E697" i="4" s="1"/>
  <c r="F684" i="4"/>
  <c r="F697" i="4" s="1"/>
  <c r="E684" i="4"/>
  <c r="F672" i="4"/>
  <c r="E672" i="4"/>
  <c r="F667" i="4"/>
  <c r="E667" i="4"/>
  <c r="E665" i="4" s="1"/>
  <c r="E678" i="4" s="1"/>
  <c r="F665" i="4"/>
  <c r="F678" i="4" s="1"/>
  <c r="E628" i="4"/>
  <c r="F618" i="4"/>
  <c r="F617" i="4" s="1"/>
  <c r="E617" i="4"/>
  <c r="F612" i="4"/>
  <c r="F628" i="4" s="1"/>
  <c r="E612" i="4"/>
  <c r="D606" i="4"/>
  <c r="C605" i="4"/>
  <c r="C596" i="4"/>
  <c r="C606" i="4" s="1"/>
  <c r="F575" i="4"/>
  <c r="E575" i="4"/>
  <c r="F572" i="4"/>
  <c r="E572" i="4"/>
  <c r="F569" i="4"/>
  <c r="E569" i="4"/>
  <c r="F561" i="4"/>
  <c r="E561" i="4"/>
  <c r="E560" i="4" s="1"/>
  <c r="F560" i="4"/>
  <c r="F547" i="4"/>
  <c r="F590" i="4" s="1"/>
  <c r="E547" i="4"/>
  <c r="C527" i="4"/>
  <c r="C524" i="4" s="1"/>
  <c r="B526" i="4"/>
  <c r="B524" i="4"/>
  <c r="C519" i="4"/>
  <c r="B519" i="4"/>
  <c r="B518" i="4"/>
  <c r="C513" i="4"/>
  <c r="B513" i="4"/>
  <c r="C508" i="4"/>
  <c r="B508" i="4"/>
  <c r="B507" i="4" s="1"/>
  <c r="C507" i="4"/>
  <c r="D451" i="4"/>
  <c r="D444" i="4" s="1"/>
  <c r="D453" i="4" s="1"/>
  <c r="D445" i="4"/>
  <c r="C445" i="4"/>
  <c r="C444" i="4"/>
  <c r="C453" i="4" s="1"/>
  <c r="D442" i="4"/>
  <c r="H417" i="4"/>
  <c r="G417" i="4"/>
  <c r="F417" i="4"/>
  <c r="E417" i="4"/>
  <c r="D417" i="4"/>
  <c r="C417" i="4"/>
  <c r="B417" i="4"/>
  <c r="H416" i="4"/>
  <c r="G416" i="4"/>
  <c r="F416" i="4"/>
  <c r="E416" i="4"/>
  <c r="D416" i="4"/>
  <c r="C416" i="4"/>
  <c r="B416" i="4"/>
  <c r="I415" i="4"/>
  <c r="I414" i="4"/>
  <c r="I413" i="4"/>
  <c r="I417" i="4" s="1"/>
  <c r="I411" i="4"/>
  <c r="I410" i="4"/>
  <c r="I409" i="4"/>
  <c r="I408" i="4"/>
  <c r="H407" i="4"/>
  <c r="G407" i="4"/>
  <c r="F407" i="4"/>
  <c r="F412" i="4" s="1"/>
  <c r="F418" i="4" s="1"/>
  <c r="E407" i="4"/>
  <c r="D407" i="4"/>
  <c r="C407" i="4"/>
  <c r="B407" i="4"/>
  <c r="B412" i="4" s="1"/>
  <c r="B418" i="4" s="1"/>
  <c r="I406" i="4"/>
  <c r="I405" i="4"/>
  <c r="I404" i="4"/>
  <c r="I403" i="4"/>
  <c r="H403" i="4"/>
  <c r="H412" i="4" s="1"/>
  <c r="H418" i="4" s="1"/>
  <c r="G403" i="4"/>
  <c r="G412" i="4" s="1"/>
  <c r="G418" i="4" s="1"/>
  <c r="F403" i="4"/>
  <c r="E403" i="4"/>
  <c r="E412" i="4" s="1"/>
  <c r="E418" i="4" s="1"/>
  <c r="D403" i="4"/>
  <c r="D412" i="4" s="1"/>
  <c r="D418" i="4" s="1"/>
  <c r="C403" i="4"/>
  <c r="C412" i="4" s="1"/>
  <c r="C418" i="4" s="1"/>
  <c r="B403" i="4"/>
  <c r="I402" i="4"/>
  <c r="I412" i="4" s="1"/>
  <c r="D383" i="4"/>
  <c r="C383" i="4"/>
  <c r="D371" i="4"/>
  <c r="C371" i="4"/>
  <c r="D363" i="4"/>
  <c r="D376" i="4" s="1"/>
  <c r="C363" i="4"/>
  <c r="C376" i="4" s="1"/>
  <c r="D344" i="4"/>
  <c r="C344" i="4"/>
  <c r="D333" i="4"/>
  <c r="D355" i="4" s="1"/>
  <c r="C333" i="4"/>
  <c r="C355" i="4" s="1"/>
  <c r="C324" i="4"/>
  <c r="D303" i="4"/>
  <c r="D324" i="4" s="1"/>
  <c r="C303" i="4"/>
  <c r="D290" i="4"/>
  <c r="C290" i="4"/>
  <c r="E275" i="4"/>
  <c r="D275" i="4"/>
  <c r="C275" i="4"/>
  <c r="B275" i="4"/>
  <c r="E267" i="4"/>
  <c r="D267" i="4"/>
  <c r="C267" i="4"/>
  <c r="B267" i="4"/>
  <c r="D250" i="4"/>
  <c r="C250" i="4"/>
  <c r="D238" i="4"/>
  <c r="C238" i="4"/>
  <c r="D234" i="4"/>
  <c r="D242" i="4" s="1"/>
  <c r="C234" i="4"/>
  <c r="C242" i="4" s="1"/>
  <c r="D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 s="1"/>
  <c r="F202" i="4"/>
  <c r="F223" i="4" s="1"/>
  <c r="E202" i="4"/>
  <c r="E223" i="4" s="1"/>
  <c r="D202" i="4"/>
  <c r="C202" i="4"/>
  <c r="C223" i="4" s="1"/>
  <c r="G201" i="4"/>
  <c r="G200" i="4"/>
  <c r="G199" i="4"/>
  <c r="G198" i="4"/>
  <c r="G197" i="4"/>
  <c r="G196" i="4"/>
  <c r="G195" i="4"/>
  <c r="G194" i="4"/>
  <c r="G193" i="4"/>
  <c r="I184" i="4"/>
  <c r="H184" i="4"/>
  <c r="G184" i="4"/>
  <c r="F184" i="4"/>
  <c r="E184" i="4"/>
  <c r="I183" i="4"/>
  <c r="I182" i="4"/>
  <c r="I181" i="4"/>
  <c r="I180" i="4"/>
  <c r="I179" i="4"/>
  <c r="G172" i="4"/>
  <c r="F172" i="4"/>
  <c r="E172" i="4"/>
  <c r="G165" i="4"/>
  <c r="F165" i="4"/>
  <c r="E165" i="4"/>
  <c r="D133" i="4"/>
  <c r="C133" i="4"/>
  <c r="I120" i="4"/>
  <c r="H120" i="4"/>
  <c r="G120" i="4"/>
  <c r="F120" i="4"/>
  <c r="E120" i="4"/>
  <c r="D120" i="4"/>
  <c r="C120" i="4"/>
  <c r="B120" i="4"/>
  <c r="D96" i="4"/>
  <c r="C96" i="4"/>
  <c r="B96" i="4"/>
  <c r="D94" i="4"/>
  <c r="C94" i="4"/>
  <c r="B94" i="4"/>
  <c r="E93" i="4"/>
  <c r="E92" i="4" s="1"/>
  <c r="D92" i="4"/>
  <c r="C92" i="4"/>
  <c r="B92" i="4"/>
  <c r="E91" i="4"/>
  <c r="E88" i="4"/>
  <c r="E87" i="4"/>
  <c r="E86" i="4"/>
  <c r="E85" i="4" s="1"/>
  <c r="D85" i="4"/>
  <c r="C85" i="4"/>
  <c r="B85" i="4"/>
  <c r="E84" i="4"/>
  <c r="E83" i="4"/>
  <c r="E82" i="4" s="1"/>
  <c r="E89" i="4" s="1"/>
  <c r="E97" i="4" s="1"/>
  <c r="D82" i="4"/>
  <c r="D89" i="4" s="1"/>
  <c r="D97" i="4" s="1"/>
  <c r="C82" i="4"/>
  <c r="C89" i="4" s="1"/>
  <c r="C97" i="4" s="1"/>
  <c r="B82" i="4"/>
  <c r="B89" i="4" s="1"/>
  <c r="B97" i="4" s="1"/>
  <c r="E81" i="4"/>
  <c r="E96" i="4" s="1"/>
  <c r="E94" i="4" s="1"/>
  <c r="C68" i="4"/>
  <c r="C66" i="4"/>
  <c r="C61" i="4"/>
  <c r="C58" i="4"/>
  <c r="C55" i="4"/>
  <c r="C52" i="4"/>
  <c r="C69" i="4" s="1"/>
  <c r="C49" i="4"/>
  <c r="C46" i="4"/>
  <c r="H35" i="4"/>
  <c r="G35" i="4"/>
  <c r="F35" i="4"/>
  <c r="E35" i="4"/>
  <c r="D35" i="4"/>
  <c r="C35" i="4"/>
  <c r="B35" i="4"/>
  <c r="H33" i="4"/>
  <c r="G33" i="4"/>
  <c r="F33" i="4"/>
  <c r="E33" i="4"/>
  <c r="D33" i="4"/>
  <c r="C33" i="4"/>
  <c r="B33" i="4"/>
  <c r="I32" i="4"/>
  <c r="I31" i="4"/>
  <c r="I30" i="4"/>
  <c r="I33" i="4" s="1"/>
  <c r="G28" i="4"/>
  <c r="C28" i="4"/>
  <c r="I27" i="4"/>
  <c r="I26" i="4"/>
  <c r="I25" i="4"/>
  <c r="H25" i="4"/>
  <c r="G25" i="4"/>
  <c r="F25" i="4"/>
  <c r="E25" i="4"/>
  <c r="D25" i="4"/>
  <c r="C25" i="4"/>
  <c r="B25" i="4"/>
  <c r="I24" i="4"/>
  <c r="I23" i="4"/>
  <c r="G23" i="4"/>
  <c r="D22" i="4"/>
  <c r="D21" i="4" s="1"/>
  <c r="D28" i="4" s="1"/>
  <c r="H21" i="4"/>
  <c r="H28" i="4" s="1"/>
  <c r="G21" i="4"/>
  <c r="F21" i="4"/>
  <c r="F28" i="4" s="1"/>
  <c r="E21" i="4"/>
  <c r="E28" i="4" s="1"/>
  <c r="C21" i="4"/>
  <c r="B21" i="4"/>
  <c r="B28" i="4" s="1"/>
  <c r="I20" i="4"/>
  <c r="G18" i="4"/>
  <c r="G36" i="4" s="1"/>
  <c r="C18" i="4"/>
  <c r="C36" i="4" s="1"/>
  <c r="I17" i="4"/>
  <c r="I16" i="4"/>
  <c r="I15" i="4"/>
  <c r="H15" i="4"/>
  <c r="G15" i="4"/>
  <c r="F15" i="4"/>
  <c r="E15" i="4"/>
  <c r="D15" i="4"/>
  <c r="C15" i="4"/>
  <c r="B15" i="4"/>
  <c r="I14" i="4"/>
  <c r="I13" i="4"/>
  <c r="G13" i="4"/>
  <c r="I12" i="4"/>
  <c r="I11" i="4"/>
  <c r="H11" i="4"/>
  <c r="H18" i="4" s="1"/>
  <c r="H36" i="4" s="1"/>
  <c r="G11" i="4"/>
  <c r="F11" i="4"/>
  <c r="F18" i="4" s="1"/>
  <c r="F36" i="4" s="1"/>
  <c r="E11" i="4"/>
  <c r="E18" i="4" s="1"/>
  <c r="E36" i="4" s="1"/>
  <c r="D11" i="4"/>
  <c r="D18" i="4" s="1"/>
  <c r="D36" i="4" s="1"/>
  <c r="C11" i="4"/>
  <c r="B11" i="4"/>
  <c r="B18" i="4" s="1"/>
  <c r="B36" i="4" s="1"/>
  <c r="I10" i="4"/>
  <c r="I18" i="4" s="1"/>
  <c r="I407" i="4" l="1"/>
  <c r="C518" i="4"/>
  <c r="E590" i="4"/>
  <c r="G223" i="4"/>
  <c r="I22" i="4"/>
  <c r="I21" i="4" s="1"/>
  <c r="I28" i="4" s="1"/>
  <c r="I36" i="4" s="1"/>
  <c r="I35" i="4"/>
  <c r="I416" i="4"/>
  <c r="I418" i="4" s="1"/>
  <c r="C4" i="3" l="1"/>
  <c r="C44" i="3"/>
  <c r="E8" i="3"/>
  <c r="C7" i="3"/>
  <c r="C6" i="3"/>
  <c r="C5" i="3"/>
  <c r="C4" i="2"/>
  <c r="C54" i="2"/>
  <c r="E8" i="2"/>
  <c r="C7" i="2"/>
  <c r="C6" i="2"/>
  <c r="C5" i="2"/>
  <c r="E57" i="1"/>
  <c r="I51" i="1"/>
  <c r="A51" i="1"/>
  <c r="I50" i="1"/>
  <c r="B50" i="1"/>
  <c r="A50" i="1"/>
  <c r="I49" i="1"/>
  <c r="C49" i="1"/>
  <c r="A49" i="1"/>
  <c r="I48" i="1"/>
  <c r="C48" i="1"/>
  <c r="A48" i="1"/>
  <c r="I47" i="1"/>
  <c r="C47" i="1"/>
  <c r="A47" i="1"/>
  <c r="I46" i="1"/>
  <c r="C46" i="1"/>
  <c r="A46" i="1"/>
  <c r="I45" i="1"/>
  <c r="C45" i="1"/>
  <c r="A45" i="1"/>
  <c r="I44" i="1"/>
  <c r="C44" i="1"/>
  <c r="A44" i="1"/>
  <c r="I43" i="1"/>
  <c r="C43" i="1"/>
  <c r="A43" i="1"/>
  <c r="I42" i="1"/>
  <c r="B42" i="1"/>
  <c r="A42" i="1"/>
  <c r="I41" i="1"/>
  <c r="C41" i="1"/>
  <c r="A41" i="1"/>
  <c r="I40" i="1"/>
  <c r="C40" i="1"/>
  <c r="A40" i="1"/>
  <c r="I39" i="1"/>
  <c r="C39" i="1"/>
  <c r="A39" i="1"/>
  <c r="I38" i="1"/>
  <c r="C38" i="1"/>
  <c r="A38" i="1"/>
  <c r="I37" i="1"/>
  <c r="C37" i="1"/>
  <c r="A37" i="1"/>
  <c r="I36" i="1"/>
  <c r="B36" i="1"/>
  <c r="A36" i="1"/>
  <c r="J35" i="1"/>
  <c r="I35" i="1"/>
  <c r="C35" i="1"/>
  <c r="A35" i="1"/>
  <c r="J34" i="1"/>
  <c r="I34" i="1"/>
  <c r="C34" i="1"/>
  <c r="A34" i="1"/>
  <c r="L33" i="1"/>
  <c r="I33" i="1"/>
  <c r="C33" i="1"/>
  <c r="A33" i="1"/>
  <c r="L32" i="1"/>
  <c r="I32" i="1"/>
  <c r="C32" i="1"/>
  <c r="A32" i="1"/>
  <c r="K31" i="1"/>
  <c r="I31" i="1"/>
  <c r="B31" i="1"/>
  <c r="A31" i="1"/>
  <c r="K30" i="1"/>
  <c r="I30" i="1"/>
  <c r="A30" i="1"/>
  <c r="K29" i="1"/>
  <c r="I29" i="1"/>
  <c r="B29" i="1"/>
  <c r="A29" i="1"/>
  <c r="K28" i="1"/>
  <c r="I28" i="1"/>
  <c r="C28" i="1"/>
  <c r="A28" i="1"/>
  <c r="K27" i="1"/>
  <c r="I27" i="1"/>
  <c r="C27" i="1"/>
  <c r="A27" i="1"/>
  <c r="K26" i="1"/>
  <c r="I26" i="1"/>
  <c r="C26" i="1"/>
  <c r="A26" i="1"/>
  <c r="K25" i="1"/>
  <c r="I25" i="1"/>
  <c r="B25" i="1"/>
  <c r="A25" i="1"/>
  <c r="K24" i="1"/>
  <c r="I24" i="1"/>
  <c r="B24" i="1"/>
  <c r="A24" i="1"/>
  <c r="J23" i="1"/>
  <c r="I23" i="1"/>
  <c r="C23" i="1"/>
  <c r="A23" i="1"/>
  <c r="J22" i="1"/>
  <c r="I22" i="1"/>
  <c r="C22" i="1"/>
  <c r="A22" i="1"/>
  <c r="I21" i="1"/>
  <c r="D21" i="1"/>
  <c r="A21" i="1"/>
  <c r="I20" i="1"/>
  <c r="D20" i="1"/>
  <c r="A20" i="1"/>
  <c r="I19" i="1"/>
  <c r="D19" i="1"/>
  <c r="A19" i="1"/>
  <c r="J18" i="1"/>
  <c r="I18" i="1"/>
  <c r="D18" i="1"/>
  <c r="A18" i="1"/>
  <c r="J17" i="1"/>
  <c r="I17" i="1"/>
  <c r="D17" i="1"/>
  <c r="A17" i="1"/>
  <c r="K16" i="1"/>
  <c r="I16" i="1"/>
  <c r="D16" i="1"/>
  <c r="A16" i="1"/>
  <c r="K15" i="1"/>
  <c r="I15" i="1"/>
  <c r="C15" i="1"/>
  <c r="A15" i="1"/>
  <c r="J14" i="1"/>
  <c r="I14" i="1"/>
  <c r="B14" i="1"/>
  <c r="A14" i="1"/>
  <c r="J13" i="1"/>
  <c r="I13" i="1"/>
  <c r="B13" i="1"/>
  <c r="A13" i="1"/>
  <c r="I12" i="1"/>
  <c r="A12" i="1"/>
  <c r="M8" i="1"/>
  <c r="F8" i="1"/>
</calcChain>
</file>

<file path=xl/sharedStrings.xml><?xml version="1.0" encoding="utf-8"?>
<sst xmlns="http://schemas.openxmlformats.org/spreadsheetml/2006/main" count="1135" uniqueCount="723">
  <si>
    <t>Jednostka: S385</t>
  </si>
  <si>
    <t>HiddenColumnMark</t>
  </si>
  <si>
    <t>Nazwa i adres jednostki sprawozdawczej</t>
  </si>
  <si>
    <t>Bilans</t>
  </si>
  <si>
    <t>Adresat</t>
  </si>
  <si>
    <t>Szkoła Podstawowa Nr 385 im. Marszałka Józefa Piłsudskiego</t>
  </si>
  <si>
    <t>jednostki budżetowej</t>
  </si>
  <si>
    <t>Urząd Dzielnicy Wesoła m.st. Warszawy</t>
  </si>
  <si>
    <t>WARSZAWA, ul. Klimatyczna 1</t>
  </si>
  <si>
    <t>i samorządowego zakładu</t>
  </si>
  <si>
    <t>05-077 Warszawa</t>
  </si>
  <si>
    <t>budżetowego</t>
  </si>
  <si>
    <t xml:space="preserve"> </t>
  </si>
  <si>
    <t>sporządzony</t>
  </si>
  <si>
    <t>Numer indentyfikacyjny REGON</t>
  </si>
  <si>
    <t>31.12.2022</t>
  </si>
  <si>
    <t>367405267</t>
  </si>
  <si>
    <t/>
  </si>
  <si>
    <t>Aktywa</t>
  </si>
  <si>
    <t>Stan na początek roku</t>
  </si>
  <si>
    <t>Stan na koniec roku</t>
  </si>
  <si>
    <t>Pasywa</t>
  </si>
  <si>
    <t>A. Aktywa trwałe</t>
  </si>
  <si>
    <t>A. Fundusze</t>
  </si>
  <si>
    <t>I. Wartości niematerialne i prawne</t>
  </si>
  <si>
    <t>I. Fundusz jednostki</t>
  </si>
  <si>
    <t>II. Rzeczowe aktywa trwałe</t>
  </si>
  <si>
    <t>II. Wynik finansowy netto (+,-)</t>
  </si>
  <si>
    <t>1. Środki trwałe</t>
  </si>
  <si>
    <t>1. Zysk netto (+)</t>
  </si>
  <si>
    <t>1.1. Grunty</t>
  </si>
  <si>
    <t>2. Strata netto (-)</t>
  </si>
  <si>
    <t>1.1.1. Grunty stanowiące własność jednostki samorządu terytorialnego, przekazane w użytkowanie wieczyste innym podmiotom</t>
  </si>
  <si>
    <t>III. Odpisy z wyniku finansowego (nadwyżka środków obrotowych) (-)</t>
  </si>
  <si>
    <t>1.2. Budynki, lokale i obiekty inżynierii lądowej i wodnej</t>
  </si>
  <si>
    <t>IV. Fundusz mienia zlikwidowanych jednostek</t>
  </si>
  <si>
    <t>1.3. Urządzenia techniczne i maszyny</t>
  </si>
  <si>
    <t>B. Fundusze placówek</t>
  </si>
  <si>
    <t>1.4. Środki transportu</t>
  </si>
  <si>
    <t>C. Państwowe fundusze celowe</t>
  </si>
  <si>
    <t>1.5. Inne środki trwałe</t>
  </si>
  <si>
    <t>D. Zobowiązania i rezerwy na zobowiązania</t>
  </si>
  <si>
    <t>2. Środki trwałe w budowie (inwestycje)</t>
  </si>
  <si>
    <t>I. Zobowiązania długoterminowe</t>
  </si>
  <si>
    <t>3. Zaliczki na środki trwałe w budowie (inwestycje)</t>
  </si>
  <si>
    <t>II. Zobowiązania krótkoterminowe</t>
  </si>
  <si>
    <t>III. Należności długoterminowe</t>
  </si>
  <si>
    <t>1. Zobowiązania z tytułu dostaw i usług</t>
  </si>
  <si>
    <t>IV. Długoterminowe aktywa finansowe</t>
  </si>
  <si>
    <t>2. Zobowiązania wobec budżetów</t>
  </si>
  <si>
    <t>1. Akcje i udziały</t>
  </si>
  <si>
    <t>3. Zobowiązania z tytułu ubezpieczeń i innych świadczeń</t>
  </si>
  <si>
    <t>2. Inne papiery wartościowe</t>
  </si>
  <si>
    <t>4. Zobowiązania z tytułu wynagrodzeń</t>
  </si>
  <si>
    <t>3. Inne długoterminowe aktywa finansowe</t>
  </si>
  <si>
    <t>5. Pozostałe zobowiązania</t>
  </si>
  <si>
    <t>V. Wartość mienia zlikwidowanych jednostek</t>
  </si>
  <si>
    <t>6. Sumy obce (depozytowe, zabezpieczenie wykonania umów)</t>
  </si>
  <si>
    <t>B. Aktywa obrotowe</t>
  </si>
  <si>
    <t>7. Rozliczenia z tytułu środków na wydatki budżetowe i z tytułu dochodów budżetowych</t>
  </si>
  <si>
    <t>I. Zapasy</t>
  </si>
  <si>
    <t>8. Fundusze specjalne</t>
  </si>
  <si>
    <t>1. Materiały</t>
  </si>
  <si>
    <t>8.1. Zakładowy Fundusz Świadczeń Socjalnych</t>
  </si>
  <si>
    <t>2. Półprodukty i produkty w toku</t>
  </si>
  <si>
    <t>8.2. Inne fundusze</t>
  </si>
  <si>
    <t>3. Produkty gotowe</t>
  </si>
  <si>
    <t>III. Rezerwy na zobowiązania</t>
  </si>
  <si>
    <t>4. Towary</t>
  </si>
  <si>
    <t>IV. Rozliczenia międzyokresowe</t>
  </si>
  <si>
    <t>II. Należności krótkoterminowe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</si>
  <si>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</si>
  <si>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</si>
  <si>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</si>
  <si>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</si>
  <si>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</si>
  <si>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</si>
  <si>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</si>
  <si>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</si>
  <si>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</si>
  <si>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</si>
  <si>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</si>
  <si>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</si>
  <si>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7. Inne krótkoterminowe aktywa finansowe</t>
  </si>
  <si>
    <t>A. Objaśnienie - wykazane w bilansie wartości aktywów trwałych i obrotowych są pomniejszone odpowiednio o umorzenie i odpisy aktualizujące.</t>
  </si>
  <si>
    <t>B. Informacje uzupełniające istotne dla oceny rzetelności i przejrzystości sytuacji finansowej i majątkowej</t>
  </si>
  <si>
    <t xml:space="preserve"> ..........................................................................................................................................</t>
  </si>
  <si>
    <t>&amp;=Table.RowList.Dodatkowe.Wiersz</t>
  </si>
  <si>
    <t>&amp;=Table.RowList.Dodatkowe.StanNaKoniecRoku</t>
  </si>
  <si>
    <t>.............................................
Główny księgowy</t>
  </si>
  <si>
    <t>..................................................................
 Kierownik jednostki</t>
  </si>
  <si>
    <t>2023.04.03</t>
  </si>
  <si>
    <t>Stan na koniec roku poprzedniego</t>
  </si>
  <si>
    <t>Stan na koniec roku bieżącego</t>
  </si>
  <si>
    <t>A. Przychody netto z podstawowej działalności operacyjnej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</si>
  <si>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</si>
  <si>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</si>
  <si>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</si>
  <si>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</si>
  <si>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V. Dotacje na finansowanie działalności podstawowej</t>
  </si>
  <si>
    <t>VI. Przychody z tytułu dochodów budżetowych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</si>
  <si>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</si>
  <si>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</si>
  <si>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</si>
  <si>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</si>
  <si>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</si>
  <si>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</si>
  <si>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</si>
  <si>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</si>
  <si>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</si>
  <si>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</si>
  <si>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</si>
  <si>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C. Zysk (strata) z działalności podstawowej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</si>
  <si>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</si>
  <si>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</si>
  <si>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</si>
  <si>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</si>
  <si>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</si>
  <si>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Koszty inwestycji finansowanych ze środków własnych samorządowych zakładów budżetowych i dochodów jednostek budżetowych gromadzonych na wydzielonym rachunku</t>
  </si>
  <si>
    <t>II.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</si>
  <si>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</si>
  <si>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</si>
  <si>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</si>
  <si>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</si>
  <si>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>III. Inne</t>
  </si>
  <si>
    <t>H. Koszty finansowe</t>
  </si>
  <si>
    <t>I. Odsetki</t>
  </si>
  <si>
    <t>II. Inne</t>
  </si>
  <si>
    <t>I. Zysk (strata) brutto (F+G-H)</t>
  </si>
  <si>
    <t>J. Podatek dochodowy</t>
  </si>
  <si>
    <t>K. Pozostałe obowiązkowe zmniejszenia zysku (zwiększenia straty)</t>
  </si>
  <si>
    <t>L. Zysk (strata) netto (I-J-K)</t>
  </si>
  <si>
    <t>Informacje uzupełniające istotne dla oceny rzetelności i przejrzystości sytuacji finansowej: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</si>
  <si>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</si>
  <si>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</si>
  <si>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</si>
  <si>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</si>
  <si>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>1.3. Zrealizowane płatności ze środków europejskich</t>
  </si>
  <si>
    <t>1.4. Środki na inwestycje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</si>
  <si>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</si>
  <si>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</si>
  <si>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</si>
  <si>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>1.8. Aktywa otrzymane w ramach centralnego zaopatrzenia</t>
  </si>
  <si>
    <t>1.9. Pozostałe odpisy z wyniku finansowego za rok bieżący</t>
  </si>
  <si>
    <t>1.10. Inne zwiększenia</t>
  </si>
  <si>
    <t>2. Zmniejszenia funduszu jednostki (z tytułu)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</si>
  <si>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</si>
  <si>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</si>
  <si>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</si>
  <si>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</si>
  <si>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2.5. Aktualizacja środków trwałych</t>
  </si>
  <si>
    <t>2.6. Wartość sprzedanych i nieodpłatnie przekazanych środków trwałych i środków trwałych w budowie oraz wartości niematerialnych i prawnych</t>
  </si>
  <si>
    <t>2.7. Pasywa przejęte od zlikwidowanych lub połączonych jednostek</t>
  </si>
  <si>
    <t>2.8. Aktywa przekazane w ramach centralnego zaopatrzenia</t>
  </si>
  <si>
    <t>2.9. Inne zmniejszenia</t>
  </si>
  <si>
    <t>II. Fundusz jednostki na koniec okresu (BZ)</t>
  </si>
  <si>
    <t>III. Wynik finansowy netto za rok bieżący (+,-)</t>
  </si>
  <si>
    <t>3. Nadwyżka środków obrotowych</t>
  </si>
  <si>
    <t>IV. Fundusz (II+,-III)</t>
  </si>
  <si>
    <t xml:space="preserve">II.1.1.a. Rzeczowy majątek trwały - zmiany w ciągu roku obrotowego </t>
  </si>
  <si>
    <t>ŚRODKI TRWAŁE</t>
  </si>
  <si>
    <t>Rzeczowy majątek trwały</t>
  </si>
  <si>
    <t>Grunty</t>
  </si>
  <si>
    <t>w tym: Grunty stanowiące własność jednostki samorządu terytorialnego, przekazane w użytkowanie wieczyste innym podmiotom</t>
  </si>
  <si>
    <t>Budynki, lokale i obiekty inżynierii lądowej i wodnej</t>
  </si>
  <si>
    <t>Urządzenia techniczne i maszyny</t>
  </si>
  <si>
    <t>Środki transportu</t>
  </si>
  <si>
    <t>Inne środki trwałe</t>
  </si>
  <si>
    <t>Środki trwałe w budowie (inwestycje) oraz zaliczki na poczet inwestycji</t>
  </si>
  <si>
    <t>RAZEM</t>
  </si>
  <si>
    <t>Wartość początkowa</t>
  </si>
  <si>
    <t>Zwiększenia, w tym:</t>
  </si>
  <si>
    <t>Nabycie</t>
  </si>
  <si>
    <t>Inne</t>
  </si>
  <si>
    <t>Przemieszczenia</t>
  </si>
  <si>
    <t>Zmniejszenia, w tym:</t>
  </si>
  <si>
    <t>Likwidacja i sprzedaż</t>
  </si>
  <si>
    <t>Umorzenie</t>
  </si>
  <si>
    <t>Amortyzacja okresu</t>
  </si>
  <si>
    <t>Odpisy aktualizujące</t>
  </si>
  <si>
    <t>Zwiększenia</t>
  </si>
  <si>
    <t>Zmniejszenia</t>
  </si>
  <si>
    <t>Wartość netto</t>
  </si>
  <si>
    <t xml:space="preserve">II.1.1.b. Wartości niematerialne i prawne  - zmiany w ciągu roku obrotowego </t>
  </si>
  <si>
    <t>WARTOŚCI NIEMATERIALNE I PRAWNE</t>
  </si>
  <si>
    <t>Wartości niematerialne i prawne ogółem</t>
  </si>
  <si>
    <t xml:space="preserve">II.1.1.c. Informacja o zasobach dóbr kultury (zabytkach) </t>
  </si>
  <si>
    <t>Wyszczególnienie</t>
  </si>
  <si>
    <t>Zabytki ruchome (w szczególności: dzieła sztuk plastycznych, rzemiosła artystycznego, numizmaty, pamiątki historyczne, materiały biblioteczne, instrumenty muzyczne, wytwory sztuki ludowej)</t>
  </si>
  <si>
    <t>Zabytki nieruchome (w szczególności: dzieła architektury i budownictwa, pomniki, tablice pamiątkowe, cmentarze, parki i ogrody, obiekty techniki)</t>
  </si>
  <si>
    <t>Zabytki archeologiczne (w szczególności: pozostałości terenowe pradziejowego i historycznego osadnictwa, kurhany, relikty działalności gospodarczej, religijnej i artystycznej)</t>
  </si>
  <si>
    <t>Ogółem</t>
  </si>
  <si>
    <t>Wartość początkowa na początek roku</t>
  </si>
  <si>
    <t>1. Zakup</t>
  </si>
  <si>
    <t>2. Inne</t>
  </si>
  <si>
    <t>1. Sprzedaż</t>
  </si>
  <si>
    <t xml:space="preserve">2. Przekazanie </t>
  </si>
  <si>
    <t>3. Inne (likwidacja)</t>
  </si>
  <si>
    <t xml:space="preserve">Wartość początkowa na koniec roku </t>
  </si>
  <si>
    <t xml:space="preserve">Odpisy aktualizujące </t>
  </si>
  <si>
    <t>Odpisy na początek roku</t>
  </si>
  <si>
    <t>Odpisy na koniec roku</t>
  </si>
  <si>
    <t xml:space="preserve">II.1.2. Aktualna wartość rynkowa środków trwałych, o ile jednostka dysponuje takimi informacjami </t>
  </si>
  <si>
    <t>Treść</t>
  </si>
  <si>
    <t xml:space="preserve">Środki trwałe </t>
  </si>
  <si>
    <t>w tym:</t>
  </si>
  <si>
    <t>Dobra kultury</t>
  </si>
  <si>
    <t xml:space="preserve"> II.1.3. Odpisy aktualizujące wartość długoterminowych aktywów</t>
  </si>
  <si>
    <t>Długoterminowe aktywa niefinansowe</t>
  </si>
  <si>
    <t>Długoterminowe aktywa finansowe</t>
  </si>
  <si>
    <t>Wartości niematerialne i prawne</t>
  </si>
  <si>
    <t>Rzeczowe aktywa trwałe</t>
  </si>
  <si>
    <t>Należności długoterminowe</t>
  </si>
  <si>
    <t>Nieruchomości inwestycyjne</t>
  </si>
  <si>
    <t>Wartość mienia zlikwidowanych jednostek</t>
  </si>
  <si>
    <t>Akcje i udziały</t>
  </si>
  <si>
    <t>Inne  papiery wartościowe</t>
  </si>
  <si>
    <t>Inne długoterminowe aktywa finansowe</t>
  </si>
  <si>
    <t>Kwota dokonanych w trakcie roku obrotowego odpisów aktualizujących</t>
  </si>
  <si>
    <t>Kwota zmniejszeń odpisów aktualizujących w trakcie roku obrotowego</t>
  </si>
  <si>
    <t xml:space="preserve">II. 1.4. Grunty użytkowane wieczyście </t>
  </si>
  <si>
    <t>Wartość gruntów użytkowanych wieczyście</t>
  </si>
  <si>
    <t xml:space="preserve">II.1.5.Wartość nieamortyzowanych lub nieumarzanych przez jednostkę środków trwałych, używanych na podstawie umów najmu, dzierżawy i innych umów, w tym z tytułu umów leasingu </t>
  </si>
  <si>
    <t>Wartość nieamortyzowanych lub nieumarzanych przez jednostkę środków trwałych, używanych na podstawie umów najmu, dzierżawy i innych umów, w tym z tytułu umów leasingu (ewidencja pozabilansowa)</t>
  </si>
  <si>
    <t>II.1.6. Liczba i wartość posiadanych akcji i udziałów</t>
  </si>
  <si>
    <t>Nazwa podmiotów</t>
  </si>
  <si>
    <t>Liczba udziałów / akcji</t>
  </si>
  <si>
    <t>Udział w kapitale własnym (%)</t>
  </si>
  <si>
    <t>Wartość brutto udziałów/ akcji</t>
  </si>
  <si>
    <t>Odpis</t>
  </si>
  <si>
    <t>Wartość bilansowa udziałów/akcji</t>
  </si>
  <si>
    <t>Zysk/(strata) netto za rok zakończony dnia 31 grudnia poprzedniego rok</t>
  </si>
  <si>
    <t>Kapitały własne na dzień 31 grudnia poprzedniego roku</t>
  </si>
  <si>
    <t>Nazwa podmiotu</t>
  </si>
  <si>
    <t>1.</t>
  </si>
  <si>
    <t>2.</t>
  </si>
  <si>
    <t>…</t>
  </si>
  <si>
    <t>Razem</t>
  </si>
  <si>
    <r>
      <t xml:space="preserve">Stan na </t>
    </r>
    <r>
      <rPr>
        <b/>
        <strike/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początek roku</t>
    </r>
  </si>
  <si>
    <t xml:space="preserve">II.1.7. Odpisy aktualizujące wartość należności </t>
  </si>
  <si>
    <t>Wyszczególnienie odpisów z tytułu</t>
  </si>
  <si>
    <t>Zmiany stanu odpisów w ciągu roku obrotowego</t>
  </si>
  <si>
    <t>Wykorzystanie *</t>
  </si>
  <si>
    <t>Rozwiązanie **</t>
  </si>
  <si>
    <t>w tym: należności finansowe (pożyczki zagrożone)</t>
  </si>
  <si>
    <t>2</t>
  </si>
  <si>
    <t>Należności krótkoterminowe</t>
  </si>
  <si>
    <t>3</t>
  </si>
  <si>
    <t>Należności alimentacyjne</t>
  </si>
  <si>
    <t>Razem:</t>
  </si>
  <si>
    <r>
      <t xml:space="preserve">* </t>
    </r>
    <r>
      <rPr>
        <b/>
        <u/>
        <sz val="9"/>
        <rFont val="Book Antiqua"/>
        <family val="1"/>
        <charset val="238"/>
      </rPr>
      <t>Wykorzystanie odpisu</t>
    </r>
    <r>
      <rPr>
        <sz val="9"/>
        <rFont val="Book Antiqua"/>
        <family val="1"/>
        <charset val="238"/>
      </rPr>
      <t xml:space="preserve"> następuje, gdy należność objęta odpisem zostanie umorzona, przedawni się lub zostanie uznana za nieściągalną (art 35b ust 3 UoR).</t>
    </r>
  </si>
  <si>
    <r>
      <t xml:space="preserve">** </t>
    </r>
    <r>
      <rPr>
        <b/>
        <u/>
        <sz val="9"/>
        <rFont val="Book Antiqua"/>
        <family val="1"/>
        <charset val="238"/>
      </rPr>
      <t>Rozwiązanie odpisu</t>
    </r>
    <r>
      <rPr>
        <sz val="9"/>
        <rFont val="Book Antiqua"/>
        <family val="1"/>
        <charset val="238"/>
      </rPr>
      <t xml:space="preserve"> następuje, gdy ustanie przyczyna, dla której dokonano odpis aktualizujący (art 35c UoR) - nastąpiła zapłata lub utworzony odpis stał się zbędny.</t>
    </r>
  </si>
  <si>
    <t xml:space="preserve">II.1.8. Rezerwy na zobowiązania - zmiany w ciągu roku obrotowego </t>
  </si>
  <si>
    <t>Kategoria</t>
  </si>
  <si>
    <t xml:space="preserve">Stan na początek roku </t>
  </si>
  <si>
    <t>Utworzone</t>
  </si>
  <si>
    <t>Wykorzystane *</t>
  </si>
  <si>
    <t>Rozwiązane **</t>
  </si>
  <si>
    <t xml:space="preserve">Stan na koniec roku </t>
  </si>
  <si>
    <t>Rezerwa na straty z tytułu udzielonych gwarancji i poręczeń</t>
  </si>
  <si>
    <t>Rezerwy na odszkodowania z tytułu naruszenia zasady pierwszeństwa</t>
  </si>
  <si>
    <t xml:space="preserve">Rezerwy za grunty wydzielone pod drogi </t>
  </si>
  <si>
    <t xml:space="preserve">Rezerwy za wywłaszczenie nieruchomości  </t>
  </si>
  <si>
    <r>
      <t xml:space="preserve">Rezerwy na odszkodowania za nieruchomości warszawskie </t>
    </r>
    <r>
      <rPr>
        <sz val="10"/>
        <rFont val="Times New Roman"/>
        <family val="1"/>
        <charset val="238"/>
      </rPr>
      <t xml:space="preserve">(DEKRET BIERUTA z dnia 26 października 1945r.) </t>
    </r>
    <r>
      <rPr>
        <b/>
        <sz val="10"/>
        <rFont val="Book Antiqua"/>
        <family val="1"/>
        <charset val="238"/>
      </rPr>
      <t/>
    </r>
  </si>
  <si>
    <t xml:space="preserve">Rezerwy na odszkodowania związane z uchwaleniem planu miejscowego zagospodarowania </t>
  </si>
  <si>
    <t xml:space="preserve">Rezerwy za grunty zajęte pod drogi </t>
  </si>
  <si>
    <r>
      <t>Rezerwy za grunty przejęte pod drogi w oparciu o tzw. Specustawę</t>
    </r>
    <r>
      <rPr>
        <sz val="10"/>
        <color indexed="8"/>
        <rFont val="Times New Roman"/>
        <family val="1"/>
        <charset val="238"/>
      </rPr>
      <t xml:space="preserve"> </t>
    </r>
  </si>
  <si>
    <t>Rezerwy na odszkodowania z tytułu bezumownego korzystania z nieruchomości</t>
  </si>
  <si>
    <t>Inne rezerwy, w tym :</t>
  </si>
  <si>
    <t>o zasiedzenie</t>
  </si>
  <si>
    <t>z tyt. zwrotu nieruchomości</t>
  </si>
  <si>
    <t>za niedostarczenie lokalu socjalnego</t>
  </si>
  <si>
    <t>odszkod. z tytułu decyzji sprzedażowych lokali oraz z tytułu utraty wartości sprzedanych lokali, zapłaty za wykup lokalu użytkowego</t>
  </si>
  <si>
    <t>z tyt. wypadku (szkoda komunikacyjna, osobowa)</t>
  </si>
  <si>
    <t>z tyt. odmowy wydania zezwolenia</t>
  </si>
  <si>
    <t>z tyt. poniesionych nakładów</t>
  </si>
  <si>
    <t>z tyt. wydania decyzji z naruszeniem prawa lub nieważności decyzji</t>
  </si>
  <si>
    <t>z tyt. utraty praw własności</t>
  </si>
  <si>
    <t>z tyt. przewlekłości postępowania sądowego</t>
  </si>
  <si>
    <t>z tyt. zbycia wywłaszczonej nieruchomości</t>
  </si>
  <si>
    <t>kary umowne</t>
  </si>
  <si>
    <t>za użytkowanie wieczyste</t>
  </si>
  <si>
    <t>odszkodowanie za naruszenie dóbr osobistych</t>
  </si>
  <si>
    <t>roszczenia pracownicze z tyt. rozwiązania umowy</t>
  </si>
  <si>
    <t>odszkodowanie za szkodę wyrządzoną, nie wykonanie prawa pierwokupu</t>
  </si>
  <si>
    <t>odszk. o unieważnienie umowy, przedłużenie okresu umowy, rozwiązanie umowy</t>
  </si>
  <si>
    <t>odszkod. z tyt. umowy dzierżawy</t>
  </si>
  <si>
    <t>odszkod. z tytułu utraty wartości nieruchomości</t>
  </si>
  <si>
    <t>pozostałe</t>
  </si>
  <si>
    <t>RAZEM:</t>
  </si>
  <si>
    <t xml:space="preserve">II.1.9. Zobowiązania długoterminowe według zapadalności </t>
  </si>
  <si>
    <t>Zobowiązania finansowe</t>
  </si>
  <si>
    <t>·            powyżej 1 roku do 3 lat</t>
  </si>
  <si>
    <t>·            powyżej 3 do 5 lat</t>
  </si>
  <si>
    <t>·            powyżej 5 lat</t>
  </si>
  <si>
    <t>Pozostałe zobowiązania długoterminowe wobec jednostek powiązanych</t>
  </si>
  <si>
    <t>Pozostałe zobowiązania długoterminowe  wobec pozostałych jednostek</t>
  </si>
  <si>
    <t xml:space="preserve">RAZEM:                                    </t>
  </si>
  <si>
    <t xml:space="preserve">II.1.10. Kwota zobowiązań w sytuacji gdy jednostka  kwalifikuje umowy leasingu  zgodnie z przepisami podatkowymi (leasing operacyjny), a wg przepisów o rachunkowości byłby to leasing finansowy lub zwrotny </t>
  </si>
  <si>
    <t>Tytuł zobowiązania</t>
  </si>
  <si>
    <t>Zobowiązania z tytułu leasingu finansowego</t>
  </si>
  <si>
    <t>Zobowiązania z tytułu leasingu zwrotnego</t>
  </si>
  <si>
    <t>II.1.11. Zobowiązania zabezpieczone na majątku jednostki</t>
  </si>
  <si>
    <t>Rodzaj (forma) zabezpieczenia</t>
  </si>
  <si>
    <t>Kwota</t>
  </si>
  <si>
    <t>w tym na aktywach</t>
  </si>
  <si>
    <t>zobowiązania</t>
  </si>
  <si>
    <t>zabezpieczenia</t>
  </si>
  <si>
    <t>trwałych</t>
  </si>
  <si>
    <t>obrotowych</t>
  </si>
  <si>
    <t>Stan na początek roku:</t>
  </si>
  <si>
    <t>Hipoteka</t>
  </si>
  <si>
    <t>Zastaw (w tym rejestrowy lub skarbowy)</t>
  </si>
  <si>
    <t>Weksel</t>
  </si>
  <si>
    <t>Inne, w tym:</t>
  </si>
  <si>
    <t>Stan na koniec  roku:</t>
  </si>
  <si>
    <t xml:space="preserve">II.1.12.a. Pozabilansowe zabezpieczenia, w tym również udzielone przez jednostkę gwarancje i poręczenia, także wekslowe </t>
  </si>
  <si>
    <t>Tytuł</t>
  </si>
  <si>
    <t>Opis charakteru zobowiązania warunkowego, w tym czy zabezpieczone na majątku jednostki</t>
  </si>
  <si>
    <t>Zabezpieczenia w postaci weksli</t>
  </si>
  <si>
    <r>
      <t>Poręczenia</t>
    </r>
    <r>
      <rPr>
        <sz val="10"/>
        <color indexed="8"/>
        <rFont val="Times New Roman"/>
        <family val="1"/>
        <charset val="238"/>
      </rPr>
      <t>, w tym:</t>
    </r>
  </si>
  <si>
    <t>utworzone rezerwy bilansowe</t>
  </si>
  <si>
    <t>Gwarancje</t>
  </si>
  <si>
    <t xml:space="preserve">Kaucje i wadia </t>
  </si>
  <si>
    <t xml:space="preserve">Nieuznane roszczenia wierzycieli </t>
  </si>
  <si>
    <t>Z tytułu zawartej, lecz jeszcze niewykonanej umowy</t>
  </si>
  <si>
    <t>Umowy wsparcia</t>
  </si>
  <si>
    <t xml:space="preserve">II.1.12.b. Wykaz spraw spornych z tytułu zobowiązań warunkowych </t>
  </si>
  <si>
    <t xml:space="preserve"> na odszkodowania z tytułu naruszenia zasady pierwszeństwa</t>
  </si>
  <si>
    <t xml:space="preserve">za grunty wydzielone pod drogi </t>
  </si>
  <si>
    <t xml:space="preserve"> za wywłaszczenie nieruchomości  </t>
  </si>
  <si>
    <r>
      <t xml:space="preserve">na odszkodowania za nieruchomości warszawskie </t>
    </r>
    <r>
      <rPr>
        <sz val="10"/>
        <rFont val="Times New Roman"/>
        <family val="1"/>
        <charset val="238"/>
      </rPr>
      <t>(DEKRET BIERUTA z dnia 26 października 1945r.)</t>
    </r>
  </si>
  <si>
    <t xml:space="preserve">na odszkodowania związane z uchwaleniem planu miejscowego zagospodarowania </t>
  </si>
  <si>
    <t xml:space="preserve"> za grunty zajęte pod drogi</t>
  </si>
  <si>
    <r>
      <t xml:space="preserve"> za grunty przejęte pod drogi w oparciu o tzw. Specustawę</t>
    </r>
    <r>
      <rPr>
        <sz val="10"/>
        <color indexed="8"/>
        <rFont val="Times New Roman"/>
        <family val="1"/>
        <charset val="238"/>
      </rPr>
      <t xml:space="preserve"> </t>
    </r>
  </si>
  <si>
    <t>na odszkodowania z tytułu bezumownego korzystania z nieruchomości</t>
  </si>
  <si>
    <t>Inne sprawy sporne, w tym:</t>
  </si>
  <si>
    <t xml:space="preserve">II.1.13.a. Rozliczenia międzyokresowe czynne </t>
  </si>
  <si>
    <t>Rozliczenia międzyokresowe czynne</t>
  </si>
  <si>
    <t>Razem długoterminowe</t>
  </si>
  <si>
    <t>Czynne rozliczenia międzyokresowe kosztów stanowiące różnicę między wartością otrzymanych finansowych składników aktywów a zobowiązaniem zapłaty za nie</t>
  </si>
  <si>
    <t>Druki komunikacyjne i tablice rejestracyjne</t>
  </si>
  <si>
    <t>Koszty konserwacji i remontów</t>
  </si>
  <si>
    <t>Koszty mediów, dystrybucja energii (dot. oświetlenia ulic, sygnalizacji świetlnej,..)</t>
  </si>
  <si>
    <t>Licencje, opłaty serwisowe, wsparcie techniczne (programy komputerowe)</t>
  </si>
  <si>
    <t>Abonamenty</t>
  </si>
  <si>
    <t>Ubezpieczenia</t>
  </si>
  <si>
    <t>Prenumeraty, publikatory aktów prawnych</t>
  </si>
  <si>
    <t xml:space="preserve">Najem lokali </t>
  </si>
  <si>
    <t>Razem krótkoterminowe</t>
  </si>
  <si>
    <t xml:space="preserve">Inne (zakup czasu antenowego, opłata za karty parkingowe, znaczki pocztowe, ubezp. wolontariatu, opłaty za wyk. badań fizykochem.,plakaty, zaproszenia, ogłoszenia, itp.) </t>
  </si>
  <si>
    <t xml:space="preserve">II.1.13.b. Rozliczenia międzyokresowe przychodów i rozliczenia międzyokresowe bierne </t>
  </si>
  <si>
    <t>Rozliczenia międzyokresowe</t>
  </si>
  <si>
    <t>Rozliczenia międzyokresowe przychodów, w tym:</t>
  </si>
  <si>
    <t>przychody za zajęcie pasa drogowego</t>
  </si>
  <si>
    <t>przychody z tyt. użytkowania wieczystego</t>
  </si>
  <si>
    <t>przychody z tyt. przekształcenia użytkowania wieczystego w prawo własności</t>
  </si>
  <si>
    <t>wykup lokali, budynków</t>
  </si>
  <si>
    <t>sprzedaż lokali mieszkaniowych, użytkowych</t>
  </si>
  <si>
    <t xml:space="preserve">wpłaty z ZUS za  pensjonariuszy </t>
  </si>
  <si>
    <t>Rozliczenia międzyokresowe kosztów bierne</t>
  </si>
  <si>
    <t>naprawy gwarancyjne</t>
  </si>
  <si>
    <t xml:space="preserve">usługi wykonane a niezafakturowane </t>
  </si>
  <si>
    <t>w tym: koszty mediów</t>
  </si>
  <si>
    <t>II.1.14. Łączna kwota otrzymanych przez jednostkę gwarancji i poręczeń niewykazanych w bilansie</t>
  </si>
  <si>
    <t>Otrzymane poręczenia i gwarancje</t>
  </si>
  <si>
    <t>II.1.15. Informacja o kwocie wypłaconych środków pieniężnych na świadczenia pracownicze*</t>
  </si>
  <si>
    <t>Kwota wypłaty
 w roku poprzednim</t>
  </si>
  <si>
    <t>Kwota wypłaty
 w roku bieżącym</t>
  </si>
  <si>
    <t>Świadczenia pracownicze</t>
  </si>
  <si>
    <t>* płatności wynikające z obowiązku wykonania świadczeń na rzecz pracowników (odprawy emerytalne, odprawy pośmiertne, ekwiwalent za urlop, nagrody jubileuszowe)</t>
  </si>
  <si>
    <t>II.1.16. Inne informacje</t>
  </si>
  <si>
    <t>II.1.16.a. Inwestycje finansowe długoterminowe i krótkoterminowe - zmiany w ciągu roku obrotowego</t>
  </si>
  <si>
    <t>Aktywa finansowe</t>
  </si>
  <si>
    <t xml:space="preserve">Długoterminowe aktywa finansowe </t>
  </si>
  <si>
    <t xml:space="preserve">Krótkoterminowe aktywa finansowe </t>
  </si>
  <si>
    <t xml:space="preserve">Akcje i udziały </t>
  </si>
  <si>
    <t>Inne papiery wartościowe</t>
  </si>
  <si>
    <t>Środki trwałe będące w użytkowaniu przez Spółkę do czasu wniesienia ich aportem do Spółki</t>
  </si>
  <si>
    <t xml:space="preserve">Inne papiery wartościowe  </t>
  </si>
  <si>
    <t>Inne krótkoterminowe aktywa finansowe</t>
  </si>
  <si>
    <t>-  przeszacowanie</t>
  </si>
  <si>
    <t>-  nabycie</t>
  </si>
  <si>
    <t>-  przeniesienie</t>
  </si>
  <si>
    <t>-  przeszacowanie</t>
  </si>
  <si>
    <t>-  sprzedaż</t>
  </si>
  <si>
    <t>-  likwidacja</t>
  </si>
  <si>
    <t xml:space="preserve">-  przeniesienie </t>
  </si>
  <si>
    <t>Wartośc początkowa na koniec roku</t>
  </si>
  <si>
    <t>Odpisy z tytułu trwałej utraty wartości na początek roku</t>
  </si>
  <si>
    <t>Odpisy z tytułu trwałej utraty wartości na koniec roku</t>
  </si>
  <si>
    <t>Wartość netto na początek roku</t>
  </si>
  <si>
    <t>Wartość netto na koniec roku</t>
  </si>
  <si>
    <t xml:space="preserve">II.1.16.b. Należności krótkoterminowe netto </t>
  </si>
  <si>
    <t>Należności z tytułu dostaw i usług</t>
  </si>
  <si>
    <t>Należności od budżetów</t>
  </si>
  <si>
    <t>Należności z tytułu ubezpieczeń i innych świadczeń</t>
  </si>
  <si>
    <t>Pozostałe należności, w tym:</t>
  </si>
  <si>
    <t xml:space="preserve">należności dochodzone na drodze sądowej (wartość netto) </t>
  </si>
  <si>
    <t>wartość brutto</t>
  </si>
  <si>
    <t>odpis aktualizujący wartość należności dochodzonych 
na drodze sądowej</t>
  </si>
  <si>
    <t>z tytułu pożyczek mieszkaniowych.</t>
  </si>
  <si>
    <t>dochody budżetowe</t>
  </si>
  <si>
    <t>wadia i kaucje</t>
  </si>
  <si>
    <t>Rozliczenia z tytułu środków na wydatki budżetowe i z tytułu dochodów budżetowych</t>
  </si>
  <si>
    <t>II.2.1. Odpisy aktualizujące wartość zapasów</t>
  </si>
  <si>
    <t>Odpisy aktualizujące wartość zapasów na dzień bilansowy wynoszą:</t>
  </si>
  <si>
    <t>Stan na koniec roku obrotowego</t>
  </si>
  <si>
    <t>II.2.2. Koszt wytworzenia środków trwałych w budowie poniesiony w okresie</t>
  </si>
  <si>
    <t>( środki trwałe wytworzone siłami własnymi )</t>
  </si>
  <si>
    <t>Rok poprzedni</t>
  </si>
  <si>
    <t>Rok obrotowy</t>
  </si>
  <si>
    <t>Środki trwałe oddane do użytkowania na dzień bilansowy:</t>
  </si>
  <si>
    <t>Środki trwałe w budowie na dzień bilansowy:</t>
  </si>
  <si>
    <t xml:space="preserve">w tym: </t>
  </si>
  <si>
    <t>skapitalizowane odsetki</t>
  </si>
  <si>
    <t>skapitalizowane różnice kursowe</t>
  </si>
  <si>
    <t>II.2.3. Przychody lub koszty o nadzwyczajnej wartości lub które wystąpiły incydentalnie</t>
  </si>
  <si>
    <t>Obroty roku poprzedniego</t>
  </si>
  <si>
    <t>Obroty roku bieżącego</t>
  </si>
  <si>
    <t>Przychody</t>
  </si>
  <si>
    <t xml:space="preserve">o nadzwyczajnej wartości </t>
  </si>
  <si>
    <t>które wystąpiły incydentalnie</t>
  </si>
  <si>
    <t>zwolnienia z ZUS w ramach tarczy antykryzysowej</t>
  </si>
  <si>
    <t>Koszty</t>
  </si>
  <si>
    <t>koszty przeciwdziałania i usuwania skutków pandemii COVID -19</t>
  </si>
  <si>
    <t>koszty związane z rosyjską agresją na Ukrainę , w tym koszty udzielonej pomocy</t>
  </si>
  <si>
    <t>koszty UNICEF</t>
  </si>
  <si>
    <t>2.4. Informacja o kwocie należności z tytułu podatków realizowanych przez organy podatkowe podległe ministrowi właściwemu do spraw finansów publicznych wykazywanych w sprawozdaniu z wykonania planu dochodów budżetowych</t>
  </si>
  <si>
    <t>Kwota należności z tytułu podatków realizowanych przez organy podatkowe podległe ministrowi własciwemu do spraw finansów publicznych wykazywanych w sprawozdaniu z wykonania planu dochodów budżetowych</t>
  </si>
  <si>
    <t>II.2.5. Inne informacje</t>
  </si>
  <si>
    <t xml:space="preserve">II.2.5.a. Struktura przychodów </t>
  </si>
  <si>
    <t>Struktura przychodów (RZiS)</t>
  </si>
  <si>
    <r>
      <t xml:space="preserve">Przychody netto ze sprzedaży produktów </t>
    </r>
    <r>
      <rPr>
        <sz val="9"/>
        <rFont val="Times New Roman"/>
        <family val="1"/>
        <charset val="238"/>
      </rPr>
      <t>w tym:</t>
    </r>
  </si>
  <si>
    <t>przychody z najmu i dzierżawy mienia związane z działalnością statutową</t>
  </si>
  <si>
    <t>opłaty za zarząd i użytkowanie wieczyste</t>
  </si>
  <si>
    <t>przychody z tyt. opłaty za bezumowne korzystanie z gruntu</t>
  </si>
  <si>
    <t>przychody z tyt. opłat za żywienie związane z działalnością statutową</t>
  </si>
  <si>
    <t>sprzedaż usług</t>
  </si>
  <si>
    <t>dotacje przedmiotowe i podmiotowe na pierwsze wyposażenie dla samorządowych zakładów budżetowych</t>
  </si>
  <si>
    <t>przychody z tytułu inwestycji liniowych</t>
  </si>
  <si>
    <t>inne (służebność gruntowa, rekompensata z tyt. utraty wartości nieruchomości, itd.)</t>
  </si>
  <si>
    <t>Zmiana stanu produktów (zwiększenie-wartość dodatnia, zmniejszenie-wartość ujemna)</t>
  </si>
  <si>
    <t xml:space="preserve">Koszt wytworzenia produktów na własne potrzeby jednostki </t>
  </si>
  <si>
    <t xml:space="preserve">Przychody netto ze sprzedaży towarów i materiałów </t>
  </si>
  <si>
    <t xml:space="preserve">Dotacje na finansowanie działalności podstawowej </t>
  </si>
  <si>
    <t xml:space="preserve">Przychody z tytułu dochodów budżetowych </t>
  </si>
  <si>
    <t>Podatki i opłaty lokalne, w tym:</t>
  </si>
  <si>
    <t>podatek od nieruchomości</t>
  </si>
  <si>
    <t>podatek od środków transportu</t>
  </si>
  <si>
    <t>podatek od czynności cywilno-prawnych</t>
  </si>
  <si>
    <t>podatek rolny, leśny</t>
  </si>
  <si>
    <t>opłata targowa</t>
  </si>
  <si>
    <t>opłata skarbowa</t>
  </si>
  <si>
    <t>inne</t>
  </si>
  <si>
    <t>Udziały w podatkach stanowiących dochód budżetu państwa, w tym:</t>
  </si>
  <si>
    <t>udział w podatku dochodowym od osób fizycznych</t>
  </si>
  <si>
    <t>udział w podatku dochodowym od osób prawnych</t>
  </si>
  <si>
    <t>Przychody z tytułu dotacji i subwencji, w tym:</t>
  </si>
  <si>
    <t>przychody z tytułu dotacji</t>
  </si>
  <si>
    <t>przychody z tytułu subwencji</t>
  </si>
  <si>
    <t>Pozostałe przychody, w tym:</t>
  </si>
  <si>
    <t>przychody związane z realizacją zadań z zakresu administracji rządowej</t>
  </si>
  <si>
    <t>przychody z tyt. odszkodowań</t>
  </si>
  <si>
    <t>przychody z tyt. opłat za pobyt (DPS, DDz, żłobki, przedszkola…)</t>
  </si>
  <si>
    <t>przychody z tyt. opłat za strefę płatnego parkowania</t>
  </si>
  <si>
    <t>przychody z tyt. mandatów</t>
  </si>
  <si>
    <t>przychody z tyt. opłat i kar za usuwanie drzew i krzewów</t>
  </si>
  <si>
    <t>przychody z tytułu porozumień między gminami</t>
  </si>
  <si>
    <t>przychody z tytułu zezwoleń na sprzedaż alkoholu</t>
  </si>
  <si>
    <t>przychody z tyt. opłat komunikacyjnych</t>
  </si>
  <si>
    <t>przychody z tyt. zajęcia pasa drogowego</t>
  </si>
  <si>
    <t>przychody z tytułu zwrotu kosztów dotacji oświatowej</t>
  </si>
  <si>
    <t>przychody z tytułu usług geodezyjno-kartograficznych</t>
  </si>
  <si>
    <t xml:space="preserve">opłaty za odpady komunalne </t>
  </si>
  <si>
    <t>inne ( z tyt. wydania legitymacji, zaświadczeń, z tyt. egzaminów, z tyt. licencji przewozowych)</t>
  </si>
  <si>
    <r>
      <t xml:space="preserve">Razem: </t>
    </r>
    <r>
      <rPr>
        <sz val="10"/>
        <color indexed="8"/>
        <rFont val="Times New Roman"/>
        <family val="1"/>
        <charset val="238"/>
      </rPr>
      <t/>
    </r>
  </si>
  <si>
    <t xml:space="preserve">II.2.5.b. Struktura kosztów usług obcych </t>
  </si>
  <si>
    <t>Usługi obce</t>
  </si>
  <si>
    <t>Zakup usług remontowych  § 427</t>
  </si>
  <si>
    <t>Zakup usług zdrowotnych § 428</t>
  </si>
  <si>
    <t>Zakup usług pozostałych § 430</t>
  </si>
  <si>
    <t>Zakup usług przez jednostki s. terytorialnego od innych jednostek s. terytorialnego § 433</t>
  </si>
  <si>
    <t>Zakup usług remontowo-konserwatorskich dotyczących obiektów zabytkowych będących w użytkowaniu jednostek budżetowych § 434</t>
  </si>
  <si>
    <t>Opłaty z tytułu zakupu usług telekomunikacyjnych § 436</t>
  </si>
  <si>
    <t>Zakup usług obejmujących tłumaczenia § 438</t>
  </si>
  <si>
    <t>Zakup usług obejmujących wykonanie ekspertyz, analiz i opinii  § 439</t>
  </si>
  <si>
    <t>Opłaty za administrowanie i czynsze za budynki, lokale i pomieszczenia garażowe § 440</t>
  </si>
  <si>
    <t xml:space="preserve">II. 2.5.c. Pozostałe przychody operacyjne </t>
  </si>
  <si>
    <t>Pozostałe przychody operacyjne</t>
  </si>
  <si>
    <t xml:space="preserve">Zysk ze zbycia niefinansowych aktywów trwałych, w tym: </t>
  </si>
  <si>
    <t>sprzedaż lokali lub nieruchomości</t>
  </si>
  <si>
    <t>sprzedaż pozostałych składników majątkowych</t>
  </si>
  <si>
    <t>opłaty z tyt. przekształcenia  wieczystego gruntów w prawo własności</t>
  </si>
  <si>
    <t>Dotacje</t>
  </si>
  <si>
    <t>Inne przychody operacyjne, w tym:</t>
  </si>
  <si>
    <t>opłaty za dzierżawę, najem nie związane z działalnością statutową</t>
  </si>
  <si>
    <t>opłaty za wyżywienie nie związane z działalnością statutową</t>
  </si>
  <si>
    <t>kary umowne, odszkodowania</t>
  </si>
  <si>
    <t>odpisane przedawnione, nieściągnięte, umorzone zobowiązania</t>
  </si>
  <si>
    <t>darowizny, nieodpłatnie otrzymane rzeczowe aktywa obrotowe</t>
  </si>
  <si>
    <t>rozwiązanie odpisu aktualizującego wartość należności</t>
  </si>
  <si>
    <t>rozwiązanie rezerw na zobowiązania</t>
  </si>
  <si>
    <t>rozwiązanie odpisów aktualizujących śr. trwałych, śr. trwałych w budowie oraz wartości niematerialnych i prawnych</t>
  </si>
  <si>
    <t xml:space="preserve">równowartość odpisów amortyzacyjnych od śr. trwałych oraz wartości niematerialnych i prawnych otrzymanych nieodpłatnie przez samorządowy zakład budżetowy, a także od środków trwałych oraz wartości niematerialnych i prawnych, na sfinansowanie których samorządowy zakład budżetowy otrzymał śr. pieniężne </t>
  </si>
  <si>
    <r>
      <rPr>
        <b/>
        <i/>
        <sz val="10"/>
        <rFont val="Times New Roman"/>
        <family val="1"/>
        <charset val="238"/>
      </rPr>
      <t>inne</t>
    </r>
    <r>
      <rPr>
        <i/>
        <sz val="10"/>
        <rFont val="Times New Roman"/>
        <family val="1"/>
        <charset val="238"/>
      </rPr>
      <t xml:space="preserve"> (zwroty kosztów sądowych, komorniczych lub zastępstwa procesowego, wynagrodzenie dla płatnika za terminową zapłatę, opłaty za ksero, przychody z tyt. zaokrąglenia podatków m. in. podatku VAT, zwroty VAT z lat. ub., zwroty kosztów upomnienia, nadwyżki inwentar., sprzedaż złomu, makulatury, sprzedaż materiałów przetargowych, opłata za wyrejestrowanie pojazdu itp.)</t>
    </r>
  </si>
  <si>
    <t>II.2.5.d. Pozostałe koszty operacyjne</t>
  </si>
  <si>
    <t>Pozostałe koszty operacyjne</t>
  </si>
  <si>
    <t>Koszty inwestycji finansowych ze środków własnych samorządowych zakładów budżetowych i dochodów jednostek budżetowych gromadzonych na wydzielonym rachunku (§ 607, § 608)</t>
  </si>
  <si>
    <t xml:space="preserve">Pozostałe koszty operacyjne, w tym: </t>
  </si>
  <si>
    <t>Odpisy należności przedawnionych, umorzonych, nieściągalnych</t>
  </si>
  <si>
    <t>Aktualizacja wartości aktywów niefinansowych, w tym:</t>
  </si>
  <si>
    <t>utworzenie odpisów aktual. śr. trwałych, śr. trwałych w budowie oraz wartości niematerialnych i prawnych</t>
  </si>
  <si>
    <t>odpis aktualizujący wartość nieruchomości inwestycyjnych</t>
  </si>
  <si>
    <t>odpis aktualizujący wartość należności</t>
  </si>
  <si>
    <t>umorzenie zaległości podatkowych w ramach pomocy publicznej</t>
  </si>
  <si>
    <t>Inne koszty operacyjne, w tym:</t>
  </si>
  <si>
    <t>z tyt. zaokrąglenia podatków ( w szczególności VAT)</t>
  </si>
  <si>
    <t>utworzonych rezerw na zobowiązania</t>
  </si>
  <si>
    <t>zapłacone odszkodowania, kary i grzywny</t>
  </si>
  <si>
    <t>nieodpłatnie przekazane rzeczowe aktywa obrotowe</t>
  </si>
  <si>
    <r>
      <rPr>
        <b/>
        <i/>
        <sz val="10"/>
        <color indexed="8"/>
        <rFont val="Times New Roman"/>
        <family val="1"/>
        <charset val="238"/>
      </rPr>
      <t>inne koszty operacyjne</t>
    </r>
    <r>
      <rPr>
        <i/>
        <sz val="10"/>
        <color indexed="8"/>
        <rFont val="Times New Roman"/>
        <family val="1"/>
        <charset val="238"/>
      </rPr>
      <t xml:space="preserve"> (koszty postępowania sądowego, egzekucyjnego lub komorniczego, opłaty notarialne, skarbowe,  niedobory inwentaryzacyjne uznane za niezawinione, odszkodowania w spawach o roszczenia ze stosunku pracy, zwrot dotacji z lat ubiegłych, itp..)</t>
    </r>
  </si>
  <si>
    <t xml:space="preserve">Razem:  </t>
  </si>
  <si>
    <t>II.2.5.e. Przychody finansowe</t>
  </si>
  <si>
    <t>Dywidendy i udziały w zyskach</t>
  </si>
  <si>
    <t xml:space="preserve">dywidendy </t>
  </si>
  <si>
    <t>zysk na sprzedaży udziałów i akcji</t>
  </si>
  <si>
    <t xml:space="preserve">Odsetki, w tym: </t>
  </si>
  <si>
    <t>odsetki za zwłokę w zapłacie należności, odsetki od rat kapitałowych i zaległości w spłacie należności z tyt. wykupu lokali użytkowych,  odsetki ustawowe z wyroków sądowych, odsetki od należności podatkowych itp.</t>
  </si>
  <si>
    <t>odsetki bankowe od środków na rachunku bankowym, odsetki od lokat</t>
  </si>
  <si>
    <t xml:space="preserve">Inne, w tym: </t>
  </si>
  <si>
    <t>dodatnie różnice kursowe</t>
  </si>
  <si>
    <t>rozwiązanie odpisów aktualizujących odsetki od należności</t>
  </si>
  <si>
    <t>rozwiązanie lub zmniejszenie odpisów aktualizujących wartość długoterminowych aktywów finansowych</t>
  </si>
  <si>
    <t>umorzone zobowiązania z tytułu kredytów i pożyczek</t>
  </si>
  <si>
    <t>rozwiązanie niewykorzystanych rezerw na odsetki z tyt. spraw sądowych lub odsetek z tyt. zobowiązań</t>
  </si>
  <si>
    <t>pozostałe przychody finansowe.</t>
  </si>
  <si>
    <t xml:space="preserve">II.2.5.f. Koszty finansowe </t>
  </si>
  <si>
    <t>odsetki od kredytów i pożyczek</t>
  </si>
  <si>
    <t xml:space="preserve"> odsetki od zobowiązań</t>
  </si>
  <si>
    <t xml:space="preserve">Inne, w tym:           </t>
  </si>
  <si>
    <t>korekty podatków</t>
  </si>
  <si>
    <t>korekty błędnych naliczeń odpłatności</t>
  </si>
  <si>
    <t>ujemne różnice kursowe</t>
  </si>
  <si>
    <t>utworzenie odpisu aktualizującego wartość długoterminowych aktywów finansowych</t>
  </si>
  <si>
    <t>utworzenie odpisu aktualizującego wartość odsetek od należności</t>
  </si>
  <si>
    <t>utworzenie rezerw na sprawy sądowe z tyt. odsetek</t>
  </si>
  <si>
    <t>umorzenie odsetek</t>
  </si>
  <si>
    <t>II.2.5.g. Istotne transakcje z podmiotami powiązanymi</t>
  </si>
  <si>
    <t>Nazwa jednostki</t>
  </si>
  <si>
    <t>Należności</t>
  </si>
  <si>
    <t>Zobowiązania</t>
  </si>
  <si>
    <t>Spółki, w których Miasto posiada 100% udziałów, akcji w tym:</t>
  </si>
  <si>
    <t>Miejskie Przedsiębiorstwo Wodociągów i Kanalizacji w m. st. Warszawie S.A.</t>
  </si>
  <si>
    <t xml:space="preserve">II.3. Inne informacje niż wymienione powyżej, jeżeli mogłyby w istotny sposób wpłynąć na ocenę sytuacji majątkowej i finansowej oraz wynik finansowy jednostki </t>
  </si>
  <si>
    <r>
      <t xml:space="preserve">II.3.1. Informacja o stanie zatrudnienia </t>
    </r>
    <r>
      <rPr>
        <sz val="11"/>
        <color indexed="8"/>
        <rFont val="Times New Roman"/>
        <family val="1"/>
        <charset val="238"/>
      </rPr>
      <t>(osoby)</t>
    </r>
  </si>
  <si>
    <t>Stan zatrudnienia na koniec
 roku poprzedniego (osoby)</t>
  </si>
  <si>
    <t>Stan zatrudnienia na koniec 
roku obrotowego (osoby)</t>
  </si>
  <si>
    <t>Pracownicy ogółem</t>
  </si>
  <si>
    <t>II.3.2. Informacje o znaczących zdarzeniach dotyczących lat ubiegłych 
ujętych w sprawozdaniu finansowym roku obrotowego</t>
  </si>
  <si>
    <t>L.p.</t>
  </si>
  <si>
    <t>Opis zdarzenia</t>
  </si>
  <si>
    <t>Przyczyna ujęcia w sprawozdaniu finansowym roku obrotowego</t>
  </si>
  <si>
    <t>Wpływ na sprawozdanie finansowe</t>
  </si>
  <si>
    <t>3.</t>
  </si>
  <si>
    <t>4.</t>
  </si>
  <si>
    <t>5.</t>
  </si>
  <si>
    <t>6.</t>
  </si>
  <si>
    <t>7.</t>
  </si>
  <si>
    <t>8.</t>
  </si>
  <si>
    <t>II.3.3. Informacje o znaczących zdarzeniach jakie nastąpiły po dniu bilansowym a nieuwzględnionych w sprawozdaniu finansowym</t>
  </si>
  <si>
    <t xml:space="preserve">Przyczyna nieuwzględnienia w sprawozdaniu finansowym </t>
  </si>
  <si>
    <t>......................................</t>
  </si>
  <si>
    <t>………………………….</t>
  </si>
  <si>
    <t>..................................</t>
  </si>
  <si>
    <t>(główny księgowy)</t>
  </si>
  <si>
    <t>(rok, miesiąc, dzień)</t>
  </si>
  <si>
    <t>(kierownik jednostki)</t>
  </si>
  <si>
    <t>Bilans - Załącznik Z1</t>
  </si>
  <si>
    <t>Załącznik nr  13</t>
  </si>
  <si>
    <t>Szkoła Podstawowa nr 385</t>
  </si>
  <si>
    <t>do Zasad obiegu oraz kontroli sprawozdań budżetowych, sprawozdań w zakresie operacji finansowych i sprawozdań  finansowych  w Urzędzie m.st. Warszawy i jednostkach organizacyjnych m.st. Warszawy</t>
  </si>
  <si>
    <t>……………………........</t>
  </si>
  <si>
    <t>Nazwa i adres jednostki</t>
  </si>
  <si>
    <t>(pieczątka)</t>
  </si>
  <si>
    <r>
      <t xml:space="preserve">Wykaz wzajemnych należności </t>
    </r>
    <r>
      <rPr>
        <b/>
        <strike/>
        <u/>
        <sz val="20"/>
        <rFont val="Book Antiqua"/>
        <family val="1"/>
        <charset val="238"/>
      </rPr>
      <t>długoterminowych,</t>
    </r>
    <r>
      <rPr>
        <b/>
        <u/>
        <sz val="20"/>
        <rFont val="Book Antiqua"/>
        <family val="1"/>
        <charset val="238"/>
      </rPr>
      <t xml:space="preserve"> krótkoterminowych pomiędzy 
jednostkami budżetowymi m.st. Warszawy i samorządowymi zakładami budżetowymi m.st. Warszawy
na 31.12. 2022r. podlegających wyłączeniu</t>
    </r>
  </si>
  <si>
    <t>Poz. Bilansu</t>
  </si>
  <si>
    <r>
      <t>AKTYWA</t>
    </r>
    <r>
      <rPr>
        <b/>
        <sz val="10"/>
        <rFont val="Book Antiqua"/>
        <family val="1"/>
        <charset val="238"/>
      </rPr>
      <t xml:space="preserve">                                                                                                    BILANS ZAMKNIĘCIA  31.12.2022r.</t>
    </r>
  </si>
  <si>
    <t>Poz. bilansu AKTYWA</t>
  </si>
  <si>
    <t>Urząd Dzielnicy Wesoła m. st. Warszawy ul. 1 Praskiego Pułku 33           05-075 Warszawa</t>
  </si>
  <si>
    <t>………………….</t>
  </si>
  <si>
    <t>…………………</t>
  </si>
  <si>
    <t>OGÓŁEM WYŁĄCZENIA na koniec roku 2022</t>
  </si>
  <si>
    <t>………</t>
  </si>
  <si>
    <t>……….</t>
  </si>
  <si>
    <t>OGÓŁEM NALEŻNOŚCI:</t>
  </si>
  <si>
    <t>X</t>
  </si>
  <si>
    <t>III.</t>
  </si>
  <si>
    <t>A.III</t>
  </si>
  <si>
    <t>II.</t>
  </si>
  <si>
    <t>B.II.</t>
  </si>
  <si>
    <t>B.II.1</t>
  </si>
  <si>
    <t>1.1</t>
  </si>
  <si>
    <t>Odpis aktualizujący za rok bieżący</t>
  </si>
  <si>
    <t>B.II.1.a</t>
  </si>
  <si>
    <t>1.2</t>
  </si>
  <si>
    <t>Odpis aktualizujący za lata ubiegłe</t>
  </si>
  <si>
    <t>B.II.1.b</t>
  </si>
  <si>
    <t>B.II.2</t>
  </si>
  <si>
    <t>2.1</t>
  </si>
  <si>
    <t>B.II.2.a</t>
  </si>
  <si>
    <t>2.2</t>
  </si>
  <si>
    <t>B.II.2.b</t>
  </si>
  <si>
    <t>B.II.3</t>
  </si>
  <si>
    <t>Pozostałe należności</t>
  </si>
  <si>
    <t>B.II.4</t>
  </si>
  <si>
    <t>4.1</t>
  </si>
  <si>
    <t>B.II.4.a</t>
  </si>
  <si>
    <t>4.2</t>
  </si>
  <si>
    <t>B.II.4.b</t>
  </si>
  <si>
    <t>Na podstawie ewidencji konta '' 976''</t>
  </si>
  <si>
    <t>……………………………………….</t>
  </si>
  <si>
    <t>…………………………….</t>
  </si>
  <si>
    <t>Pieczątka i podpis gł. księgowego</t>
  </si>
  <si>
    <t>data</t>
  </si>
  <si>
    <t>Bilans - Załącznik Z2</t>
  </si>
  <si>
    <t>Załącznik nr 14</t>
  </si>
  <si>
    <t>do Zasad obiegu oraz kontroli sprawozdań budżetowych, sprawozdań w zakresie operacji finansowych i sprawozdań  finansowych w Urzędzie m.st. Warszawy i  jednostkach organizacyjnych m.st. Warszawy</t>
  </si>
  <si>
    <t>……………………….</t>
  </si>
  <si>
    <r>
      <t xml:space="preserve">Wykaz wzajemnych zobowiązań </t>
    </r>
    <r>
      <rPr>
        <b/>
        <strike/>
        <u/>
        <sz val="20"/>
        <rFont val="Book Antiqua"/>
        <family val="1"/>
        <charset val="238"/>
      </rPr>
      <t>długoterminowych</t>
    </r>
    <r>
      <rPr>
        <b/>
        <u/>
        <sz val="20"/>
        <rFont val="Book Antiqua"/>
        <family val="1"/>
        <charset val="238"/>
      </rPr>
      <t>, krótkoterminowych 
pomiędzy jednostkami budżetowymi m.st. Warszawy i zakładami budżetowymi m.st. Warszawy na 31.12.2022 r. podlegających wyłączeniu</t>
    </r>
  </si>
  <si>
    <r>
      <t xml:space="preserve">PASYWA  </t>
    </r>
    <r>
      <rPr>
        <b/>
        <sz val="12"/>
        <rFont val="Book Antiqua"/>
        <family val="1"/>
        <charset val="238"/>
      </rPr>
      <t xml:space="preserve">                                                            </t>
    </r>
    <r>
      <rPr>
        <b/>
        <sz val="10"/>
        <rFont val="Book Antiqua"/>
        <family val="1"/>
        <charset val="238"/>
      </rPr>
      <t>BILANS ZAMKNIĘCIA 31.12.2022 r.</t>
    </r>
  </si>
  <si>
    <t>Poz. bilansu PASYWA</t>
  </si>
  <si>
    <t>Urząd Dzielnicy Wesoła m. st. Warszawy ul. 1 Praskiego Pułku 33   05-075 Warszawa</t>
  </si>
  <si>
    <t>OGÓŁEM ZOBOWIĄZANIA</t>
  </si>
  <si>
    <t>Y</t>
  </si>
  <si>
    <t>I.</t>
  </si>
  <si>
    <t>Zobowiazania długoterminowe</t>
  </si>
  <si>
    <t>D.I</t>
  </si>
  <si>
    <t>Zobowiazania krótkoterminowe</t>
  </si>
  <si>
    <t>D.II</t>
  </si>
  <si>
    <t>Zobowiazania z tytułu dostaw i usług</t>
  </si>
  <si>
    <t>D.II.1</t>
  </si>
  <si>
    <t>Zobowiazania wobec budżetów</t>
  </si>
  <si>
    <t>D.II.2</t>
  </si>
  <si>
    <t>Zobowiazania z tytułu ubezpieczeń i innych świadczeń</t>
  </si>
  <si>
    <t>D.II.3</t>
  </si>
  <si>
    <t>Pozostałe zobowiązania</t>
  </si>
  <si>
    <t>D.II.5</t>
  </si>
  <si>
    <t>Sumy obce (depozyty, zabezpieczenia wykonania umów )</t>
  </si>
  <si>
    <t>D.II.6</t>
  </si>
  <si>
    <t>………………………...….</t>
  </si>
  <si>
    <t>Bilans - Załącznik Z3</t>
  </si>
  <si>
    <t>Załącznik nr 18</t>
  </si>
  <si>
    <t>………………………………</t>
  </si>
  <si>
    <t xml:space="preserve">Nazwa i adres jednostki                                                                                                                                                                   </t>
  </si>
  <si>
    <t>Wykaz wzajemnych przychodów i kosztów z tytułu operacji dokonywanych pomiędzy
jednostkami budżetowymi m.st. Warszawy i samorządowymi zakładami budżetowymi m.st. Warszawy
w roku obrotowym 2022 podlegających wyłączeniu</t>
  </si>
  <si>
    <t>Poz.
RZiS</t>
  </si>
  <si>
    <t>Liceum ogólnokształcące nr CLXIII</t>
  </si>
  <si>
    <t>Stołeczny Zarząd Rozbudowy Miasta 00-099 Warszawa ul. Senatorska 29/31</t>
  </si>
  <si>
    <t>Samodzielny Publiczny Zakład Lecznictwa Otwartego Warszawa Wesoła ul. Kilinskiego 50            05-075 Warszawa</t>
  </si>
  <si>
    <t>Samodzielny Publiczny Zespół Zakładów Lecznictwa Otwartego Warszawa Żoliborz          ul.Szajnochy 8         01-637 Warszawa</t>
  </si>
  <si>
    <t>OGÓŁEM WYŁĄCZENIA
na koniec roku 2022</t>
  </si>
  <si>
    <t>OGÓŁEM PRZYCHODY</t>
  </si>
  <si>
    <t>OGÓŁEM KOSZTY</t>
  </si>
  <si>
    <t>A.</t>
  </si>
  <si>
    <t>Przychody netto z podstawowej działalności operacyjnej</t>
  </si>
  <si>
    <t>Przychody netto ze sprzedaży produktów</t>
  </si>
  <si>
    <t>IV.</t>
  </si>
  <si>
    <t xml:space="preserve"> Przychody netto ze sprzedaży towarów i materiałów</t>
  </si>
  <si>
    <t>VI.</t>
  </si>
  <si>
    <t>Przychody z tytułu dochodów budżetowych</t>
  </si>
  <si>
    <t>B.</t>
  </si>
  <si>
    <t>Koszty działalności operacyjnej</t>
  </si>
  <si>
    <t>Amortyzacja</t>
  </si>
  <si>
    <t>Zużycie materiałów i energii</t>
  </si>
  <si>
    <t>Podatki i opłaty</t>
  </si>
  <si>
    <t>V.</t>
  </si>
  <si>
    <t>Wynagrodzenia</t>
  </si>
  <si>
    <t>Ubezpieczenia społeczne i inne świadczenia dla pracowników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</si>
  <si>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</si>
  <si>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</si>
  <si>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</si>
  <si>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</si>
  <si>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</si>
  <si>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</si>
  <si>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</si>
  <si>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Pozostałe obciążenia</t>
  </si>
  <si>
    <t>D.</t>
  </si>
  <si>
    <t>Inne przychody operacyjne</t>
  </si>
  <si>
    <t>E.</t>
  </si>
  <si>
    <t>G.</t>
  </si>
  <si>
    <t>Przychody finansowe</t>
  </si>
  <si>
    <t>Odsetki</t>
  </si>
  <si>
    <t>H.</t>
  </si>
  <si>
    <t>Koszty finansowe</t>
  </si>
  <si>
    <t>……………………...………………</t>
  </si>
  <si>
    <t>……………………</t>
  </si>
  <si>
    <t>Pieczątka i podpis gł.księgowego</t>
  </si>
  <si>
    <t xml:space="preserve">Urząd Miasta st. Warszawy ul. Plac Bankowy 3/5                    00-950 Warszawa         </t>
  </si>
  <si>
    <t>Miejski Ogród Zoologiczny 
ul. Ratuszowa 1/3
03-461 Warszawa</t>
  </si>
  <si>
    <t>Bilans - Załącznik Z4</t>
  </si>
  <si>
    <t>Załącznik nr 15</t>
  </si>
  <si>
    <r>
      <t>Wykaz wartości środków trwałych, środków trwałych w budowie, wartości niematerialnych i prawnych nieodpłatnie otrzymanych/</t>
    </r>
    <r>
      <rPr>
        <b/>
        <strike/>
        <u/>
        <sz val="14"/>
        <rFont val="Bookman Old Style"/>
        <family val="1"/>
        <charset val="238"/>
      </rPr>
      <t>przekazanych</t>
    </r>
    <r>
      <rPr>
        <b/>
        <u/>
        <sz val="14"/>
        <rFont val="Bookman Old Style"/>
        <family val="1"/>
        <charset val="238"/>
      </rPr>
      <t xml:space="preserve"> z/</t>
    </r>
    <r>
      <rPr>
        <b/>
        <strike/>
        <u/>
        <sz val="14"/>
        <rFont val="Bookman Old Style"/>
        <family val="1"/>
        <charset val="238"/>
      </rPr>
      <t>do</t>
    </r>
    <r>
      <rPr>
        <b/>
        <u/>
        <sz val="14"/>
        <rFont val="Bookman Old Style"/>
        <family val="1"/>
        <charset val="238"/>
      </rPr>
      <t xml:space="preserve"> jednostek budżetowych m.st. Warszawy i zakładów budżetowych m.st. Warszawy, aktywów otrzymanych/</t>
    </r>
    <r>
      <rPr>
        <b/>
        <strike/>
        <u/>
        <sz val="14"/>
        <rFont val="Bookman Old Style"/>
        <family val="1"/>
        <charset val="238"/>
      </rPr>
      <t>przekazanych</t>
    </r>
    <r>
      <rPr>
        <b/>
        <u/>
        <sz val="14"/>
        <rFont val="Bookman Old Style"/>
        <family val="1"/>
        <charset val="238"/>
      </rPr>
      <t xml:space="preserve"> w ramach centralnego zaopatrzenia oraz skapitalizowanych odsetek przypisanych do śr. trwałych w budowie w roku obrotowym 2022 r. podlegających wyłączeniu</t>
    </r>
  </si>
  <si>
    <t>Poz.
ZZwFJ</t>
  </si>
  <si>
    <t>Urząd Miasta</t>
  </si>
  <si>
    <t>Urząd Dzielnicy Wesoła</t>
  </si>
  <si>
    <t>…………….</t>
  </si>
  <si>
    <t>…..</t>
  </si>
  <si>
    <t>Zwiększenia funduszu (z tytułu)</t>
  </si>
  <si>
    <t>1.6</t>
  </si>
  <si>
    <t>Nieodpłatnie otrzymane środki trwałe i środki trwałe w budowie oraz wartości niematerialne i prawne</t>
  </si>
  <si>
    <t>1.8</t>
  </si>
  <si>
    <t>Aktywa otrzymane w ramach centralnego zaopatrzenia</t>
  </si>
  <si>
    <t>1.10</t>
  </si>
  <si>
    <t>Inne zwiększenia (kwota odsetek od kredytów inwestycyjnych otrzymanych)</t>
  </si>
  <si>
    <t>Zmniejszenia funduszu jednostki (z tytułu)</t>
  </si>
  <si>
    <t>2.6</t>
  </si>
  <si>
    <t>Wartość nieodpłatnie przekazanych środków trwałych i środków trwałych w budowie oraz wartości niematerialnych i prawnych</t>
  </si>
  <si>
    <t>2.8</t>
  </si>
  <si>
    <t>Aktywa przekazane w ramach centralnego zaopatrzenia</t>
  </si>
  <si>
    <t>2.9</t>
  </si>
  <si>
    <t>Inne zmniejszenia (kwota odsetek od kredytów inwestycyjnych przekazanych)</t>
  </si>
  <si>
    <t>…………………………………..…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</si>
</sst>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;[Red]#,##0.00"/>
  </numFmts>
  <fonts count="114"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0"/>
      <color theme="2"/>
      <name val="Calibri"/>
      <family val="2"/>
      <charset val="238"/>
    </font>
    <font>
      <sz val="9"/>
      <color theme="2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.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b/>
      <sz val="8.5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theme="2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0"/>
      <name val="Book Antiqua"/>
      <family val="1"/>
      <charset val="238"/>
    </font>
    <font>
      <sz val="10"/>
      <name val="Book Antiqua"/>
      <family val="1"/>
      <charset val="238"/>
    </font>
    <font>
      <sz val="10"/>
      <color indexed="8"/>
      <name val="Arial"/>
      <family val="2"/>
    </font>
    <font>
      <b/>
      <sz val="10"/>
      <color indexed="8"/>
      <name val="Book Antiqua"/>
      <family val="1"/>
      <charset val="238"/>
    </font>
    <font>
      <sz val="10"/>
      <color indexed="8"/>
      <name val="Book Antiqua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Book Antiqua"/>
      <family val="1"/>
      <charset val="238"/>
    </font>
    <font>
      <b/>
      <u/>
      <sz val="10"/>
      <color theme="1"/>
      <name val="Book Antiqua"/>
      <family val="1"/>
      <charset val="238"/>
    </font>
    <font>
      <i/>
      <sz val="10"/>
      <color theme="1"/>
      <name val="Book Antiqua"/>
      <family val="1"/>
      <charset val="238"/>
    </font>
    <font>
      <b/>
      <u/>
      <sz val="10"/>
      <color indexed="8"/>
      <name val="Book Antiqua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b/>
      <sz val="9"/>
      <color theme="1"/>
      <name val="Verdana"/>
      <family val="2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trike/>
      <sz val="10"/>
      <name val="Calibri"/>
      <family val="2"/>
      <charset val="238"/>
    </font>
    <font>
      <sz val="10"/>
      <name val="Arial"/>
      <family val="2"/>
      <charset val="238"/>
    </font>
    <font>
      <sz val="9"/>
      <name val="Book Antiqua"/>
      <family val="1"/>
      <charset val="238"/>
    </font>
    <font>
      <b/>
      <u/>
      <sz val="9"/>
      <name val="Book Antiqua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name val="Arial CE"/>
      <charset val="238"/>
    </font>
    <font>
      <b/>
      <u/>
      <sz val="9"/>
      <color indexed="8"/>
      <name val="Book Antiqua"/>
      <family val="1"/>
      <charset val="238"/>
    </font>
    <font>
      <b/>
      <sz val="12"/>
      <color indexed="12"/>
      <name val="Book Antiqua"/>
      <family val="1"/>
      <charset val="238"/>
    </font>
    <font>
      <sz val="10"/>
      <color indexed="12"/>
      <name val="Book Antiqua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Calibri"/>
      <family val="2"/>
      <charset val="238"/>
    </font>
    <font>
      <i/>
      <sz val="10"/>
      <name val="Calibri"/>
      <family val="2"/>
      <charset val="238"/>
    </font>
    <font>
      <b/>
      <sz val="12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rgb="FFFF0000"/>
      <name val="Book Antiqua"/>
      <family val="1"/>
      <charset val="238"/>
    </font>
    <font>
      <i/>
      <sz val="9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Book Antiqua"/>
      <family val="1"/>
      <charset val="238"/>
    </font>
    <font>
      <b/>
      <sz val="8"/>
      <name val="Book Antiqua"/>
      <family val="1"/>
      <charset val="238"/>
    </font>
    <font>
      <sz val="14"/>
      <name val="Book Antiqua"/>
      <family val="1"/>
      <charset val="238"/>
    </font>
    <font>
      <sz val="11"/>
      <name val="Book Antiqua"/>
      <family val="1"/>
      <charset val="238"/>
    </font>
    <font>
      <b/>
      <u/>
      <sz val="20"/>
      <name val="Book Antiqua"/>
      <family val="1"/>
      <charset val="238"/>
    </font>
    <font>
      <b/>
      <strike/>
      <u/>
      <sz val="20"/>
      <name val="Book Antiqua"/>
      <family val="1"/>
      <charset val="238"/>
    </font>
    <font>
      <b/>
      <u/>
      <sz val="14"/>
      <name val="Book Antiqua"/>
      <family val="1"/>
      <charset val="238"/>
    </font>
    <font>
      <b/>
      <sz val="14"/>
      <name val="Book Antiqua"/>
      <family val="1"/>
      <charset val="238"/>
    </font>
    <font>
      <sz val="9"/>
      <name val="Arial CE"/>
      <charset val="238"/>
    </font>
    <font>
      <sz val="8"/>
      <name val="Book Antiqua"/>
      <family val="1"/>
      <charset val="238"/>
    </font>
    <font>
      <b/>
      <sz val="12"/>
      <name val="Book Antiqua"/>
      <family val="1"/>
      <charset val="238"/>
    </font>
    <font>
      <sz val="12"/>
      <name val="Book Antiqua"/>
      <family val="1"/>
      <charset val="238"/>
    </font>
    <font>
      <i/>
      <sz val="10"/>
      <name val="Book Antiqua"/>
      <family val="1"/>
      <charset val="238"/>
    </font>
    <font>
      <i/>
      <sz val="8"/>
      <name val="Book Antiqua"/>
      <family val="1"/>
      <charset val="238"/>
    </font>
    <font>
      <b/>
      <sz val="9"/>
      <name val="Book Antiqua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0"/>
      <color rgb="FFFF0000"/>
      <name val="Book Antiqua"/>
      <family val="1"/>
      <charset val="238"/>
    </font>
    <font>
      <b/>
      <sz val="10"/>
      <name val="Arial"/>
      <family val="2"/>
      <charset val="238"/>
    </font>
    <font>
      <b/>
      <u/>
      <sz val="16"/>
      <name val="Bookman Old Style"/>
      <family val="1"/>
      <charset val="238"/>
    </font>
    <font>
      <b/>
      <sz val="10"/>
      <name val="Arial CE"/>
      <charset val="238"/>
    </font>
    <font>
      <u/>
      <sz val="8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2"/>
      <color indexed="17"/>
      <name val="Arial"/>
      <family val="2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8"/>
      <color indexed="10"/>
      <name val="Times New Roman"/>
      <family val="1"/>
      <charset val="238"/>
    </font>
    <font>
      <sz val="8"/>
      <color indexed="10"/>
      <name val="Times New Roman"/>
      <family val="1"/>
      <charset val="238"/>
    </font>
    <font>
      <b/>
      <i/>
      <sz val="10"/>
      <name val="Arial"/>
      <family val="2"/>
      <charset val="238"/>
    </font>
    <font>
      <b/>
      <u/>
      <sz val="14"/>
      <name val="Bookman Old Style"/>
      <family val="1"/>
      <charset val="238"/>
    </font>
    <font>
      <b/>
      <strike/>
      <u/>
      <sz val="14"/>
      <name val="Bookman Old Style"/>
      <family val="1"/>
      <charset val="238"/>
    </font>
    <font>
      <b/>
      <u/>
      <sz val="14"/>
      <name val="Times New Roman"/>
      <family val="1"/>
      <charset val="238"/>
    </font>
    <font>
      <b/>
      <sz val="12"/>
      <color indexed="17"/>
      <name val="Book Antiqua"/>
      <family val="1"/>
      <charset val="238"/>
    </font>
    <font>
      <sz val="8"/>
      <color indexed="10"/>
      <name val="Book Antiqua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1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20" fillId="0" borderId="0"/>
    <xf numFmtId="0" fontId="26" fillId="0" borderId="0"/>
    <xf numFmtId="44" fontId="1" fillId="0" borderId="0" applyFont="0" applyFill="0" applyBorder="0" applyAlignment="0" applyProtection="0"/>
    <xf numFmtId="0" fontId="55" fillId="0" borderId="0"/>
    <xf numFmtId="0" fontId="26" fillId="0" borderId="0"/>
    <xf numFmtId="0" fontId="55" fillId="0" borderId="0"/>
    <xf numFmtId="0" fontId="55" fillId="0" borderId="0"/>
  </cellStyleXfs>
  <cellXfs count="1309">
    <xf numFmtId="0" fontId="0" fillId="0" borderId="0" xfId="0"/>
    <xf numFmtId="0" fontId="4" fillId="0" borderId="1" xfId="0" applyFont="1" applyBorder="1" applyAlignment="1">
      <alignment horizontal="left" wrapText="1"/>
    </xf>
    <xf numFmtId="0" fontId="5" fillId="0" borderId="0" xfId="0" applyFont="1"/>
    <xf numFmtId="0" fontId="6" fillId="0" borderId="0" xfId="0" applyFont="1"/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0" fillId="0" borderId="0" xfId="0" applyAlignment="1">
      <alignment shrinkToFit="1"/>
    </xf>
    <xf numFmtId="0" fontId="7" fillId="2" borderId="9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vertical="center" wrapText="1"/>
    </xf>
    <xf numFmtId="4" fontId="7" fillId="4" borderId="17" xfId="0" applyNumberFormat="1" applyFont="1" applyFill="1" applyBorder="1" applyAlignment="1">
      <alignment horizontal="right" vertical="center" shrinkToFit="1"/>
    </xf>
    <xf numFmtId="0" fontId="13" fillId="4" borderId="0" xfId="0" applyFont="1" applyFill="1" applyAlignment="1">
      <alignment horizontal="center" vertical="center" wrapText="1"/>
    </xf>
    <xf numFmtId="0" fontId="6" fillId="0" borderId="0" xfId="0" applyFont="1" applyAlignment="1">
      <alignment shrinkToFit="1"/>
    </xf>
    <xf numFmtId="0" fontId="7" fillId="4" borderId="16" xfId="0" applyFont="1" applyFill="1" applyBorder="1" applyAlignment="1">
      <alignment vertical="center" wrapText="1"/>
    </xf>
    <xf numFmtId="0" fontId="7" fillId="4" borderId="18" xfId="0" applyFont="1" applyFill="1" applyBorder="1" applyAlignment="1">
      <alignment vertical="center" wrapText="1"/>
    </xf>
    <xf numFmtId="4" fontId="7" fillId="4" borderId="17" xfId="0" applyNumberFormat="1" applyFont="1" applyFill="1" applyBorder="1" applyAlignment="1">
      <alignment horizontal="right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left" vertical="center" wrapText="1"/>
    </xf>
    <xf numFmtId="4" fontId="14" fillId="2" borderId="17" xfId="0" applyNumberFormat="1" applyFont="1" applyFill="1" applyBorder="1" applyAlignment="1">
      <alignment horizontal="right" vertical="center" shrinkToFit="1"/>
    </xf>
    <xf numFmtId="0" fontId="7" fillId="0" borderId="0" xfId="0" applyFont="1"/>
    <xf numFmtId="0" fontId="14" fillId="2" borderId="20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4" fontId="7" fillId="3" borderId="0" xfId="0" applyNumberFormat="1" applyFont="1" applyFill="1" applyAlignment="1">
      <alignment horizontal="right" vertical="center" wrapText="1"/>
    </xf>
    <xf numFmtId="0" fontId="7" fillId="3" borderId="0" xfId="0" applyFont="1" applyFill="1" applyAlignment="1">
      <alignment horizontal="right" vertical="center" wrapText="1"/>
    </xf>
    <xf numFmtId="0" fontId="7" fillId="3" borderId="0" xfId="0" applyFont="1" applyFill="1" applyAlignment="1">
      <alignment vertical="center" wrapText="1"/>
    </xf>
    <xf numFmtId="0" fontId="15" fillId="0" borderId="0" xfId="0" applyFont="1" applyAlignment="1">
      <alignment horizontal="center"/>
    </xf>
    <xf numFmtId="0" fontId="16" fillId="0" borderId="0" xfId="0" applyFont="1"/>
    <xf numFmtId="0" fontId="7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0" fillId="0" borderId="5" xfId="0" applyBorder="1" applyAlignment="1">
      <alignment shrinkToFit="1"/>
    </xf>
    <xf numFmtId="0" fontId="11" fillId="2" borderId="17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vertical="center" wrapText="1"/>
    </xf>
    <xf numFmtId="4" fontId="7" fillId="4" borderId="0" xfId="0" applyNumberFormat="1" applyFont="1" applyFill="1" applyAlignment="1">
      <alignment horizontal="right" vertical="center" wrapText="1"/>
    </xf>
    <xf numFmtId="4" fontId="7" fillId="3" borderId="0" xfId="0" applyNumberFormat="1" applyFont="1" applyFill="1" applyAlignment="1">
      <alignment horizontal="right" vertical="center" wrapText="1"/>
    </xf>
    <xf numFmtId="4" fontId="7" fillId="3" borderId="0" xfId="0" applyNumberFormat="1" applyFont="1" applyFill="1" applyAlignment="1">
      <alignment horizontal="right" vertical="center" shrinkToFi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7" fillId="0" borderId="0" xfId="1" applyFont="1"/>
    <xf numFmtId="0" fontId="1" fillId="0" borderId="0" xfId="1"/>
    <xf numFmtId="0" fontId="18" fillId="0" borderId="0" xfId="1" applyFont="1"/>
    <xf numFmtId="4" fontId="19" fillId="0" borderId="0" xfId="1" applyNumberFormat="1" applyFont="1" applyAlignment="1">
      <alignment horizontal="left"/>
    </xf>
    <xf numFmtId="4" fontId="19" fillId="0" borderId="0" xfId="1" applyNumberFormat="1" applyFont="1" applyAlignment="1">
      <alignment horizontal="left" vertical="top"/>
    </xf>
    <xf numFmtId="4" fontId="21" fillId="0" borderId="0" xfId="2" applyNumberFormat="1" applyFont="1" applyAlignment="1">
      <alignment horizontal="left" vertical="top" wrapText="1"/>
    </xf>
    <xf numFmtId="4" fontId="22" fillId="0" borderId="0" xfId="1" applyNumberFormat="1" applyFont="1" applyAlignment="1">
      <alignment vertical="top"/>
    </xf>
    <xf numFmtId="0" fontId="23" fillId="0" borderId="0" xfId="1" applyFont="1" applyAlignment="1">
      <alignment horizontal="left" wrapText="1"/>
    </xf>
    <xf numFmtId="0" fontId="1" fillId="4" borderId="0" xfId="1" applyFill="1" applyAlignment="1">
      <alignment horizontal="center" vertical="center"/>
    </xf>
    <xf numFmtId="4" fontId="22" fillId="0" borderId="0" xfId="1" applyNumberFormat="1" applyFont="1" applyAlignment="1">
      <alignment vertical="center"/>
    </xf>
    <xf numFmtId="0" fontId="24" fillId="0" borderId="0" xfId="1" applyFont="1" applyAlignment="1">
      <alignment wrapText="1"/>
    </xf>
    <xf numFmtId="0" fontId="24" fillId="0" borderId="21" xfId="1" applyFont="1" applyBorder="1" applyAlignment="1">
      <alignment wrapText="1"/>
    </xf>
    <xf numFmtId="14" fontId="21" fillId="4" borderId="0" xfId="1" applyNumberFormat="1" applyFont="1" applyFill="1" applyAlignment="1">
      <alignment vertical="center"/>
    </xf>
    <xf numFmtId="0" fontId="25" fillId="0" borderId="22" xfId="1" applyFont="1" applyBorder="1" applyAlignment="1">
      <alignment horizontal="center" wrapText="1"/>
    </xf>
    <xf numFmtId="0" fontId="25" fillId="5" borderId="23" xfId="1" applyFont="1" applyFill="1" applyBorder="1" applyAlignment="1">
      <alignment horizontal="center" wrapText="1"/>
    </xf>
    <xf numFmtId="0" fontId="25" fillId="5" borderId="24" xfId="1" applyFont="1" applyFill="1" applyBorder="1" applyAlignment="1">
      <alignment horizontal="center" wrapText="1"/>
    </xf>
    <xf numFmtId="0" fontId="25" fillId="5" borderId="25" xfId="1" applyFont="1" applyFill="1" applyBorder="1" applyAlignment="1">
      <alignment horizontal="center" wrapText="1"/>
    </xf>
    <xf numFmtId="0" fontId="25" fillId="0" borderId="21" xfId="1" applyFont="1" applyBorder="1" applyAlignment="1">
      <alignment horizontal="center" wrapText="1"/>
    </xf>
    <xf numFmtId="0" fontId="25" fillId="5" borderId="26" xfId="1" applyFont="1" applyFill="1" applyBorder="1" applyAlignment="1">
      <alignment horizontal="center" wrapText="1"/>
    </xf>
    <xf numFmtId="0" fontId="25" fillId="5" borderId="27" xfId="1" applyFont="1" applyFill="1" applyBorder="1" applyAlignment="1">
      <alignment horizontal="center" wrapText="1"/>
    </xf>
    <xf numFmtId="0" fontId="27" fillId="5" borderId="27" xfId="3" applyFont="1" applyFill="1" applyBorder="1" applyAlignment="1">
      <alignment wrapText="1"/>
    </xf>
    <xf numFmtId="0" fontId="25" fillId="5" borderId="28" xfId="1" applyFont="1" applyFill="1" applyBorder="1" applyAlignment="1">
      <alignment horizontal="center" wrapText="1"/>
    </xf>
    <xf numFmtId="0" fontId="25" fillId="5" borderId="29" xfId="1" applyFont="1" applyFill="1" applyBorder="1" applyAlignment="1">
      <alignment horizontal="center" wrapText="1"/>
    </xf>
    <xf numFmtId="0" fontId="25" fillId="5" borderId="30" xfId="1" applyFont="1" applyFill="1" applyBorder="1" applyAlignment="1">
      <alignment horizontal="center" wrapText="1"/>
    </xf>
    <xf numFmtId="0" fontId="25" fillId="5" borderId="31" xfId="1" applyFont="1" applyFill="1" applyBorder="1" applyAlignment="1">
      <alignment horizontal="center" wrapText="1"/>
    </xf>
    <xf numFmtId="0" fontId="25" fillId="5" borderId="17" xfId="1" applyFont="1" applyFill="1" applyBorder="1" applyAlignment="1">
      <alignment horizontal="center" wrapText="1"/>
    </xf>
    <xf numFmtId="0" fontId="27" fillId="5" borderId="17" xfId="3" applyFont="1" applyFill="1" applyBorder="1" applyAlignment="1">
      <alignment wrapText="1"/>
    </xf>
    <xf numFmtId="0" fontId="25" fillId="5" borderId="32" xfId="1" applyFont="1" applyFill="1" applyBorder="1" applyAlignment="1">
      <alignment horizontal="center" wrapText="1"/>
    </xf>
    <xf numFmtId="0" fontId="25" fillId="5" borderId="33" xfId="1" applyFont="1" applyFill="1" applyBorder="1" applyAlignment="1">
      <alignment horizontal="center" wrapText="1"/>
    </xf>
    <xf numFmtId="0" fontId="25" fillId="5" borderId="34" xfId="1" applyFont="1" applyFill="1" applyBorder="1" applyAlignment="1">
      <alignment horizontal="center" wrapText="1"/>
    </xf>
    <xf numFmtId="0" fontId="28" fillId="0" borderId="35" xfId="1" applyFont="1" applyBorder="1"/>
    <xf numFmtId="0" fontId="28" fillId="0" borderId="36" xfId="1" applyFont="1" applyBorder="1"/>
    <xf numFmtId="0" fontId="28" fillId="0" borderId="37" xfId="1" applyFont="1" applyBorder="1"/>
    <xf numFmtId="0" fontId="28" fillId="0" borderId="38" xfId="1" applyFont="1" applyBorder="1"/>
    <xf numFmtId="0" fontId="1" fillId="0" borderId="0" xfId="1" applyAlignment="1">
      <alignment vertical="center"/>
    </xf>
    <xf numFmtId="0" fontId="25" fillId="4" borderId="39" xfId="1" applyFont="1" applyFill="1" applyBorder="1"/>
    <xf numFmtId="4" fontId="25" fillId="4" borderId="40" xfId="1" applyNumberFormat="1" applyFont="1" applyFill="1" applyBorder="1" applyAlignment="1">
      <alignment horizontal="right"/>
    </xf>
    <xf numFmtId="4" fontId="25" fillId="4" borderId="41" xfId="1" applyNumberFormat="1" applyFont="1" applyFill="1" applyBorder="1" applyAlignment="1">
      <alignment horizontal="right"/>
    </xf>
    <xf numFmtId="0" fontId="29" fillId="4" borderId="39" xfId="1" applyFont="1" applyFill="1" applyBorder="1"/>
    <xf numFmtId="2" fontId="29" fillId="4" borderId="40" xfId="1" applyNumberFormat="1" applyFont="1" applyFill="1" applyBorder="1" applyAlignment="1">
      <alignment horizontal="right"/>
    </xf>
    <xf numFmtId="4" fontId="29" fillId="4" borderId="40" xfId="1" applyNumberFormat="1" applyFont="1" applyFill="1" applyBorder="1" applyAlignment="1">
      <alignment horizontal="right"/>
    </xf>
    <xf numFmtId="4" fontId="29" fillId="4" borderId="41" xfId="1" applyNumberFormat="1" applyFont="1" applyFill="1" applyBorder="1" applyAlignment="1">
      <alignment horizontal="right"/>
    </xf>
    <xf numFmtId="0" fontId="28" fillId="4" borderId="35" xfId="1" applyFont="1" applyFill="1" applyBorder="1"/>
    <xf numFmtId="0" fontId="28" fillId="4" borderId="37" xfId="1" applyFont="1" applyFill="1" applyBorder="1"/>
    <xf numFmtId="0" fontId="28" fillId="4" borderId="38" xfId="1" applyFont="1" applyFill="1" applyBorder="1"/>
    <xf numFmtId="4" fontId="29" fillId="4" borderId="42" xfId="1" applyNumberFormat="1" applyFont="1" applyFill="1" applyBorder="1" applyAlignment="1">
      <alignment horizontal="right"/>
    </xf>
    <xf numFmtId="2" fontId="29" fillId="4" borderId="42" xfId="1" applyNumberFormat="1" applyFont="1" applyFill="1" applyBorder="1" applyAlignment="1">
      <alignment horizontal="right"/>
    </xf>
    <xf numFmtId="4" fontId="25" fillId="4" borderId="17" xfId="1" applyNumberFormat="1" applyFont="1" applyFill="1" applyBorder="1" applyAlignment="1">
      <alignment horizontal="right"/>
    </xf>
    <xf numFmtId="4" fontId="25" fillId="4" borderId="38" xfId="1" applyNumberFormat="1" applyFont="1" applyFill="1" applyBorder="1" applyAlignment="1">
      <alignment horizontal="right"/>
    </xf>
    <xf numFmtId="0" fontId="25" fillId="5" borderId="39" xfId="1" applyFont="1" applyFill="1" applyBorder="1"/>
    <xf numFmtId="4" fontId="25" fillId="5" borderId="40" xfId="1" applyNumberFormat="1" applyFont="1" applyFill="1" applyBorder="1" applyAlignment="1">
      <alignment horizontal="right"/>
    </xf>
    <xf numFmtId="4" fontId="25" fillId="5" borderId="41" xfId="1" applyNumberFormat="1" applyFont="1" applyFill="1" applyBorder="1" applyAlignment="1">
      <alignment horizontal="right"/>
    </xf>
    <xf numFmtId="0" fontId="25" fillId="5" borderId="43" xfId="1" applyFont="1" applyFill="1" applyBorder="1"/>
    <xf numFmtId="4" fontId="25" fillId="5" borderId="44" xfId="1" applyNumberFormat="1" applyFont="1" applyFill="1" applyBorder="1" applyAlignment="1">
      <alignment horizontal="right"/>
    </xf>
    <xf numFmtId="4" fontId="25" fillId="5" borderId="45" xfId="1" applyNumberFormat="1" applyFont="1" applyFill="1" applyBorder="1" applyAlignment="1">
      <alignment horizontal="right"/>
    </xf>
    <xf numFmtId="0" fontId="30" fillId="0" borderId="0" xfId="1" applyFont="1"/>
    <xf numFmtId="4" fontId="25" fillId="0" borderId="0" xfId="1" applyNumberFormat="1" applyFont="1" applyAlignment="1">
      <alignment horizontal="right"/>
    </xf>
    <xf numFmtId="0" fontId="23" fillId="0" borderId="0" xfId="1" applyFont="1" applyAlignment="1">
      <alignment horizontal="left"/>
    </xf>
    <xf numFmtId="0" fontId="31" fillId="6" borderId="46" xfId="1" applyFont="1" applyFill="1" applyBorder="1" applyAlignment="1">
      <alignment horizontal="center" wrapText="1"/>
    </xf>
    <xf numFmtId="0" fontId="31" fillId="6" borderId="47" xfId="1" applyFont="1" applyFill="1" applyBorder="1" applyAlignment="1">
      <alignment horizontal="center" wrapText="1"/>
    </xf>
    <xf numFmtId="0" fontId="31" fillId="6" borderId="48" xfId="1" applyFont="1" applyFill="1" applyBorder="1" applyAlignment="1">
      <alignment horizontal="center" vertical="center" wrapText="1"/>
    </xf>
    <xf numFmtId="0" fontId="31" fillId="6" borderId="49" xfId="1" applyFont="1" applyFill="1" applyBorder="1" applyAlignment="1">
      <alignment horizontal="center" wrapText="1"/>
    </xf>
    <xf numFmtId="0" fontId="31" fillId="6" borderId="50" xfId="1" applyFont="1" applyFill="1" applyBorder="1" applyAlignment="1">
      <alignment horizontal="center" wrapText="1"/>
    </xf>
    <xf numFmtId="0" fontId="1" fillId="0" borderId="51" xfId="1" applyBorder="1" applyAlignment="1">
      <alignment horizontal="center" vertical="center" wrapText="1"/>
    </xf>
    <xf numFmtId="0" fontId="31" fillId="6" borderId="31" xfId="1" applyFont="1" applyFill="1" applyBorder="1" applyAlignment="1">
      <alignment horizontal="center" wrapText="1"/>
    </xf>
    <xf numFmtId="0" fontId="31" fillId="6" borderId="52" xfId="1" applyFont="1" applyFill="1" applyBorder="1" applyAlignment="1">
      <alignment horizontal="center" wrapText="1"/>
    </xf>
    <xf numFmtId="0" fontId="1" fillId="0" borderId="53" xfId="1" applyBorder="1" applyAlignment="1">
      <alignment horizontal="center" vertical="center" wrapText="1"/>
    </xf>
    <xf numFmtId="0" fontId="32" fillId="3" borderId="35" xfId="1" applyFont="1" applyFill="1" applyBorder="1"/>
    <xf numFmtId="0" fontId="32" fillId="3" borderId="37" xfId="1" applyFont="1" applyFill="1" applyBorder="1"/>
    <xf numFmtId="0" fontId="1" fillId="0" borderId="38" xfId="1" applyBorder="1"/>
    <xf numFmtId="0" fontId="31" fillId="6" borderId="35" xfId="1" applyFont="1" applyFill="1" applyBorder="1"/>
    <xf numFmtId="0" fontId="31" fillId="6" borderId="38" xfId="1" applyFont="1" applyFill="1" applyBorder="1"/>
    <xf numFmtId="4" fontId="31" fillId="6" borderId="54" xfId="1" applyNumberFormat="1" applyFont="1" applyFill="1" applyBorder="1" applyAlignment="1">
      <alignment horizontal="right"/>
    </xf>
    <xf numFmtId="4" fontId="22" fillId="4" borderId="0" xfId="1" applyNumberFormat="1" applyFont="1" applyFill="1" applyAlignment="1">
      <alignment horizontal="center" vertical="center"/>
    </xf>
    <xf numFmtId="0" fontId="31" fillId="3" borderId="35" xfId="1" applyFont="1" applyFill="1" applyBorder="1"/>
    <xf numFmtId="0" fontId="31" fillId="3" borderId="38" xfId="1" applyFont="1" applyFill="1" applyBorder="1"/>
    <xf numFmtId="4" fontId="31" fillId="3" borderId="54" xfId="1" applyNumberFormat="1" applyFont="1" applyFill="1" applyBorder="1" applyAlignment="1">
      <alignment horizontal="right"/>
    </xf>
    <xf numFmtId="0" fontId="33" fillId="0" borderId="35" xfId="1" applyFont="1" applyBorder="1"/>
    <xf numFmtId="0" fontId="33" fillId="0" borderId="38" xfId="1" applyFont="1" applyBorder="1"/>
    <xf numFmtId="4" fontId="33" fillId="0" borderId="54" xfId="1" applyNumberFormat="1" applyFont="1" applyBorder="1" applyAlignment="1">
      <alignment horizontal="right"/>
    </xf>
    <xf numFmtId="2" fontId="33" fillId="0" borderId="54" xfId="1" applyNumberFormat="1" applyFont="1" applyBorder="1" applyAlignment="1">
      <alignment horizontal="right"/>
    </xf>
    <xf numFmtId="0" fontId="33" fillId="0" borderId="55" xfId="1" applyFont="1" applyBorder="1"/>
    <xf numFmtId="0" fontId="33" fillId="0" borderId="56" xfId="1" applyFont="1" applyBorder="1"/>
    <xf numFmtId="4" fontId="33" fillId="0" borderId="57" xfId="1" applyNumberFormat="1" applyFont="1" applyBorder="1" applyAlignment="1">
      <alignment horizontal="right"/>
    </xf>
    <xf numFmtId="0" fontId="31" fillId="3" borderId="58" xfId="1" applyFont="1" applyFill="1" applyBorder="1"/>
    <xf numFmtId="0" fontId="31" fillId="3" borderId="59" xfId="1" applyFont="1" applyFill="1" applyBorder="1"/>
    <xf numFmtId="4" fontId="31" fillId="3" borderId="53" xfId="1" applyNumberFormat="1" applyFont="1" applyFill="1" applyBorder="1" applyAlignment="1">
      <alignment horizontal="right"/>
    </xf>
    <xf numFmtId="4" fontId="34" fillId="0" borderId="60" xfId="1" applyNumberFormat="1" applyFont="1" applyBorder="1" applyAlignment="1">
      <alignment vertical="center"/>
    </xf>
    <xf numFmtId="4" fontId="34" fillId="0" borderId="37" xfId="1" applyNumberFormat="1" applyFont="1" applyBorder="1" applyAlignment="1">
      <alignment vertical="center"/>
    </xf>
    <xf numFmtId="0" fontId="31" fillId="0" borderId="35" xfId="1" applyFont="1" applyBorder="1"/>
    <xf numFmtId="0" fontId="31" fillId="0" borderId="38" xfId="1" applyFont="1" applyBorder="1"/>
    <xf numFmtId="4" fontId="31" fillId="0" borderId="54" xfId="1" applyNumberFormat="1" applyFont="1" applyBorder="1" applyAlignment="1">
      <alignment horizontal="right"/>
    </xf>
    <xf numFmtId="4" fontId="22" fillId="4" borderId="0" xfId="1" applyNumberFormat="1" applyFont="1" applyFill="1" applyAlignment="1">
      <alignment vertical="center"/>
    </xf>
    <xf numFmtId="0" fontId="31" fillId="6" borderId="61" xfId="1" applyFont="1" applyFill="1" applyBorder="1"/>
    <xf numFmtId="0" fontId="31" fillId="6" borderId="62" xfId="1" applyFont="1" applyFill="1" applyBorder="1"/>
    <xf numFmtId="4" fontId="31" fillId="6" borderId="63" xfId="1" applyNumberFormat="1" applyFont="1" applyFill="1" applyBorder="1" applyAlignment="1">
      <alignment horizontal="right"/>
    </xf>
    <xf numFmtId="0" fontId="35" fillId="0" borderId="0" xfId="1" applyFont="1" applyAlignment="1">
      <alignment horizontal="left"/>
    </xf>
    <xf numFmtId="0" fontId="36" fillId="0" borderId="0" xfId="1" applyFont="1" applyAlignment="1">
      <alignment horizontal="left"/>
    </xf>
    <xf numFmtId="0" fontId="37" fillId="0" borderId="0" xfId="3" applyFont="1" applyAlignment="1">
      <alignment vertical="center" wrapText="1"/>
    </xf>
    <xf numFmtId="0" fontId="37" fillId="0" borderId="0" xfId="3" applyFont="1" applyAlignment="1">
      <alignment vertical="center"/>
    </xf>
    <xf numFmtId="0" fontId="38" fillId="5" borderId="64" xfId="3" applyFont="1" applyFill="1" applyBorder="1" applyAlignment="1">
      <alignment horizontal="center" vertical="center" wrapText="1"/>
    </xf>
    <xf numFmtId="4" fontId="38" fillId="5" borderId="64" xfId="3" applyNumberFormat="1" applyFont="1" applyFill="1" applyBorder="1" applyAlignment="1">
      <alignment horizontal="center" vertical="center" wrapText="1"/>
    </xf>
    <xf numFmtId="0" fontId="38" fillId="5" borderId="25" xfId="3" applyFont="1" applyFill="1" applyBorder="1" applyAlignment="1">
      <alignment horizontal="center" vertical="center" wrapText="1"/>
    </xf>
    <xf numFmtId="0" fontId="39" fillId="0" borderId="51" xfId="3" applyFont="1" applyBorder="1" applyAlignment="1">
      <alignment horizontal="left" vertical="center"/>
    </xf>
    <xf numFmtId="4" fontId="38" fillId="0" borderId="51" xfId="3" applyNumberFormat="1" applyFont="1" applyBorder="1" applyAlignment="1">
      <alignment horizontal="center" vertical="center" wrapText="1"/>
    </xf>
    <xf numFmtId="0" fontId="38" fillId="0" borderId="65" xfId="3" applyFont="1" applyBorder="1" applyAlignment="1">
      <alignment horizontal="center" vertical="center" wrapText="1"/>
    </xf>
    <xf numFmtId="0" fontId="39" fillId="5" borderId="66" xfId="3" applyFont="1" applyFill="1" applyBorder="1" applyAlignment="1">
      <alignment vertical="center" wrapText="1"/>
    </xf>
    <xf numFmtId="4" fontId="38" fillId="5" borderId="66" xfId="3" applyNumberFormat="1" applyFont="1" applyFill="1" applyBorder="1" applyAlignment="1">
      <alignment vertical="center"/>
    </xf>
    <xf numFmtId="4" fontId="38" fillId="5" borderId="67" xfId="3" applyNumberFormat="1" applyFont="1" applyFill="1" applyBorder="1" applyAlignment="1">
      <alignment vertical="center"/>
    </xf>
    <xf numFmtId="0" fontId="39" fillId="0" borderId="68" xfId="3" applyFont="1" applyBorder="1" applyAlignment="1">
      <alignment vertical="center" wrapText="1"/>
    </xf>
    <xf numFmtId="4" fontId="38" fillId="0" borderId="68" xfId="3" applyNumberFormat="1" applyFont="1" applyBorder="1" applyAlignment="1">
      <alignment vertical="center"/>
    </xf>
    <xf numFmtId="4" fontId="38" fillId="0" borderId="69" xfId="3" applyNumberFormat="1" applyFont="1" applyBorder="1" applyAlignment="1">
      <alignment vertical="center"/>
    </xf>
    <xf numFmtId="0" fontId="40" fillId="0" borderId="70" xfId="3" applyFont="1" applyBorder="1" applyAlignment="1">
      <alignment vertical="center" wrapText="1"/>
    </xf>
    <xf numFmtId="4" fontId="37" fillId="0" borderId="70" xfId="3" applyNumberFormat="1" applyFont="1" applyBorder="1" applyAlignment="1" applyProtection="1">
      <alignment vertical="center"/>
      <protection locked="0"/>
    </xf>
    <xf numFmtId="4" fontId="37" fillId="0" borderId="71" xfId="3" applyNumberFormat="1" applyFont="1" applyBorder="1" applyAlignment="1">
      <alignment vertical="center"/>
    </xf>
    <xf numFmtId="0" fontId="40" fillId="0" borderId="70" xfId="3" quotePrefix="1" applyFont="1" applyBorder="1" applyAlignment="1" applyProtection="1">
      <alignment vertical="center" wrapText="1"/>
      <protection locked="0"/>
    </xf>
    <xf numFmtId="0" fontId="39" fillId="5" borderId="72" xfId="3" applyFont="1" applyFill="1" applyBorder="1" applyAlignment="1">
      <alignment vertical="center" wrapText="1"/>
    </xf>
    <xf numFmtId="4" fontId="38" fillId="5" borderId="72" xfId="3" applyNumberFormat="1" applyFont="1" applyFill="1" applyBorder="1" applyAlignment="1">
      <alignment vertical="center"/>
    </xf>
    <xf numFmtId="4" fontId="38" fillId="5" borderId="73" xfId="3" applyNumberFormat="1" applyFont="1" applyFill="1" applyBorder="1" applyAlignment="1">
      <alignment vertical="center"/>
    </xf>
    <xf numFmtId="0" fontId="38" fillId="0" borderId="74" xfId="3" applyFont="1" applyBorder="1" applyAlignment="1">
      <alignment horizontal="centerContinuous" vertical="center"/>
    </xf>
    <xf numFmtId="0" fontId="37" fillId="0" borderId="65" xfId="3" applyFont="1" applyBorder="1" applyAlignment="1">
      <alignment vertical="center"/>
    </xf>
    <xf numFmtId="0" fontId="39" fillId="4" borderId="23" xfId="3" applyFont="1" applyFill="1" applyBorder="1" applyAlignment="1">
      <alignment vertical="center" wrapText="1"/>
    </xf>
    <xf numFmtId="0" fontId="39" fillId="4" borderId="24" xfId="3" applyFont="1" applyFill="1" applyBorder="1" applyAlignment="1">
      <alignment vertical="center" wrapText="1"/>
    </xf>
    <xf numFmtId="0" fontId="39" fillId="4" borderId="25" xfId="3" applyFont="1" applyFill="1" applyBorder="1" applyAlignment="1">
      <alignment vertical="center" wrapText="1"/>
    </xf>
    <xf numFmtId="0" fontId="41" fillId="7" borderId="46" xfId="1" applyFont="1" applyFill="1" applyBorder="1" applyAlignment="1">
      <alignment horizontal="left" wrapText="1"/>
    </xf>
    <xf numFmtId="4" fontId="42" fillId="7" borderId="66" xfId="3" applyNumberFormat="1" applyFont="1" applyFill="1" applyBorder="1" applyAlignment="1">
      <alignment vertical="center"/>
    </xf>
    <xf numFmtId="0" fontId="41" fillId="7" borderId="61" xfId="1" applyFont="1" applyFill="1" applyBorder="1" applyAlignment="1">
      <alignment horizontal="left" wrapText="1"/>
    </xf>
    <xf numFmtId="4" fontId="42" fillId="7" borderId="75" xfId="3" applyNumberFormat="1" applyFont="1" applyFill="1" applyBorder="1" applyAlignment="1">
      <alignment vertical="center"/>
    </xf>
    <xf numFmtId="0" fontId="43" fillId="0" borderId="0" xfId="1" applyFont="1" applyAlignment="1">
      <alignment horizontal="left"/>
    </xf>
    <xf numFmtId="14" fontId="44" fillId="0" borderId="36" xfId="1" applyNumberFormat="1" applyFont="1" applyBorder="1" applyAlignment="1">
      <alignment horizontal="left" wrapText="1"/>
    </xf>
    <xf numFmtId="0" fontId="44" fillId="0" borderId="36" xfId="1" applyFont="1" applyBorder="1" applyAlignment="1">
      <alignment horizontal="left" wrapText="1"/>
    </xf>
    <xf numFmtId="0" fontId="25" fillId="6" borderId="40" xfId="1" applyFont="1" applyFill="1" applyBorder="1" applyAlignment="1">
      <alignment horizontal="center" wrapText="1"/>
    </xf>
    <xf numFmtId="0" fontId="30" fillId="0" borderId="40" xfId="1" applyFont="1" applyBorder="1" applyAlignment="1">
      <alignment wrapText="1"/>
    </xf>
    <xf numFmtId="4" fontId="30" fillId="0" borderId="40" xfId="1" applyNumberFormat="1" applyFont="1" applyBorder="1" applyAlignment="1">
      <alignment horizontal="right"/>
    </xf>
    <xf numFmtId="0" fontId="30" fillId="0" borderId="42" xfId="1" applyFont="1" applyBorder="1" applyAlignment="1">
      <alignment wrapText="1"/>
    </xf>
    <xf numFmtId="0" fontId="30" fillId="0" borderId="33" xfId="1" applyFont="1" applyBorder="1" applyAlignment="1">
      <alignment wrapText="1"/>
    </xf>
    <xf numFmtId="4" fontId="30" fillId="0" borderId="33" xfId="1" applyNumberFormat="1" applyFont="1" applyBorder="1" applyAlignment="1">
      <alignment horizontal="right"/>
    </xf>
    <xf numFmtId="2" fontId="30" fillId="0" borderId="33" xfId="1" applyNumberFormat="1" applyFont="1" applyBorder="1" applyAlignment="1">
      <alignment horizontal="right"/>
    </xf>
    <xf numFmtId="0" fontId="1" fillId="0" borderId="0" xfId="1"/>
    <xf numFmtId="14" fontId="44" fillId="0" borderId="0" xfId="1" applyNumberFormat="1" applyFont="1" applyAlignment="1">
      <alignment horizontal="left" wrapText="1"/>
    </xf>
    <xf numFmtId="0" fontId="44" fillId="0" borderId="0" xfId="1" applyFont="1" applyAlignment="1">
      <alignment horizontal="left" wrapText="1"/>
    </xf>
    <xf numFmtId="0" fontId="25" fillId="6" borderId="48" xfId="1" applyFont="1" applyFill="1" applyBorder="1" applyAlignment="1">
      <alignment horizontal="center" wrapText="1"/>
    </xf>
    <xf numFmtId="0" fontId="25" fillId="6" borderId="76" xfId="1" applyFont="1" applyFill="1" applyBorder="1" applyAlignment="1">
      <alignment horizontal="center" wrapText="1"/>
    </xf>
    <xf numFmtId="0" fontId="25" fillId="6" borderId="77" xfId="1" applyFont="1" applyFill="1" applyBorder="1" applyAlignment="1">
      <alignment horizontal="center" wrapText="1"/>
    </xf>
    <xf numFmtId="0" fontId="25" fillId="6" borderId="67" xfId="1" applyFont="1" applyFill="1" applyBorder="1" applyAlignment="1">
      <alignment horizontal="center" wrapText="1"/>
    </xf>
    <xf numFmtId="0" fontId="1" fillId="0" borderId="78" xfId="1" applyBorder="1" applyAlignment="1">
      <alignment horizontal="center" wrapText="1"/>
    </xf>
    <xf numFmtId="0" fontId="25" fillId="6" borderId="19" xfId="1" applyFont="1" applyFill="1" applyBorder="1" applyAlignment="1">
      <alignment horizontal="center" wrapText="1"/>
    </xf>
    <xf numFmtId="0" fontId="25" fillId="6" borderId="17" xfId="1" applyFont="1" applyFill="1" applyBorder="1" applyAlignment="1">
      <alignment horizontal="center" wrapText="1"/>
    </xf>
    <xf numFmtId="0" fontId="25" fillId="6" borderId="69" xfId="1" applyFont="1" applyFill="1" applyBorder="1" applyAlignment="1">
      <alignment horizontal="center" wrapText="1"/>
    </xf>
    <xf numFmtId="0" fontId="25" fillId="6" borderId="79" xfId="1" applyFont="1" applyFill="1" applyBorder="1" applyAlignment="1">
      <alignment horizontal="center" wrapText="1"/>
    </xf>
    <xf numFmtId="0" fontId="25" fillId="6" borderId="20" xfId="1" applyFont="1" applyFill="1" applyBorder="1" applyAlignment="1">
      <alignment horizontal="center" wrapText="1"/>
    </xf>
    <xf numFmtId="0" fontId="25" fillId="6" borderId="80" xfId="1" applyFont="1" applyFill="1" applyBorder="1" applyAlignment="1">
      <alignment horizontal="center" wrapText="1"/>
    </xf>
    <xf numFmtId="0" fontId="25" fillId="0" borderId="68" xfId="1" applyFont="1" applyBorder="1" applyAlignment="1">
      <alignment wrapText="1"/>
    </xf>
    <xf numFmtId="4" fontId="25" fillId="0" borderId="19" xfId="1" applyNumberFormat="1" applyFont="1" applyBorder="1" applyAlignment="1">
      <alignment horizontal="right"/>
    </xf>
    <xf numFmtId="4" fontId="25" fillId="0" borderId="17" xfId="1" applyNumberFormat="1" applyFont="1" applyBorder="1" applyAlignment="1">
      <alignment horizontal="right"/>
    </xf>
    <xf numFmtId="4" fontId="22" fillId="0" borderId="17" xfId="1" applyNumberFormat="1" applyFont="1" applyBorder="1" applyAlignment="1">
      <alignment vertical="center"/>
    </xf>
    <xf numFmtId="4" fontId="22" fillId="0" borderId="69" xfId="1" applyNumberFormat="1" applyFont="1" applyBorder="1" applyAlignment="1">
      <alignment vertical="center"/>
    </xf>
    <xf numFmtId="4" fontId="22" fillId="0" borderId="81" xfId="1" applyNumberFormat="1" applyFont="1" applyBorder="1" applyAlignment="1">
      <alignment vertical="center"/>
    </xf>
    <xf numFmtId="4" fontId="25" fillId="0" borderId="69" xfId="1" applyNumberFormat="1" applyFont="1" applyBorder="1" applyAlignment="1">
      <alignment horizontal="right"/>
    </xf>
    <xf numFmtId="0" fontId="45" fillId="0" borderId="68" xfId="1" applyFont="1" applyBorder="1" applyAlignment="1">
      <alignment vertical="center" wrapText="1"/>
    </xf>
    <xf numFmtId="2" fontId="30" fillId="0" borderId="19" xfId="1" applyNumberFormat="1" applyFont="1" applyBorder="1" applyAlignment="1">
      <alignment wrapText="1"/>
    </xf>
    <xf numFmtId="2" fontId="30" fillId="0" borderId="17" xfId="1" applyNumberFormat="1" applyFont="1" applyBorder="1" applyAlignment="1">
      <alignment wrapText="1"/>
    </xf>
    <xf numFmtId="2" fontId="30" fillId="0" borderId="69" xfId="1" applyNumberFormat="1" applyFont="1" applyBorder="1" applyAlignment="1">
      <alignment wrapText="1"/>
    </xf>
    <xf numFmtId="0" fontId="45" fillId="0" borderId="75" xfId="1" applyFont="1" applyBorder="1" applyAlignment="1">
      <alignment vertical="center" wrapText="1"/>
    </xf>
    <xf numFmtId="4" fontId="30" fillId="0" borderId="19" xfId="1" applyNumberFormat="1" applyFont="1" applyBorder="1" applyAlignment="1">
      <alignment horizontal="right"/>
    </xf>
    <xf numFmtId="2" fontId="30" fillId="0" borderId="17" xfId="1" applyNumberFormat="1" applyFont="1" applyBorder="1" applyAlignment="1">
      <alignment horizontal="right"/>
    </xf>
    <xf numFmtId="2" fontId="30" fillId="0" borderId="69" xfId="1" applyNumberFormat="1" applyFont="1" applyBorder="1" applyAlignment="1">
      <alignment horizontal="right"/>
    </xf>
    <xf numFmtId="0" fontId="25" fillId="5" borderId="72" xfId="1" applyFont="1" applyFill="1" applyBorder="1" applyAlignment="1">
      <alignment wrapText="1"/>
    </xf>
    <xf numFmtId="4" fontId="31" fillId="5" borderId="82" xfId="1" applyNumberFormat="1" applyFont="1" applyFill="1" applyBorder="1" applyAlignment="1">
      <alignment horizontal="right"/>
    </xf>
    <xf numFmtId="4" fontId="31" fillId="5" borderId="83" xfId="1" applyNumberFormat="1" applyFont="1" applyFill="1" applyBorder="1" applyAlignment="1">
      <alignment horizontal="right"/>
    </xf>
    <xf numFmtId="4" fontId="31" fillId="5" borderId="84" xfId="1" applyNumberFormat="1" applyFont="1" applyFill="1" applyBorder="1" applyAlignment="1">
      <alignment horizontal="right"/>
    </xf>
    <xf numFmtId="4" fontId="31" fillId="5" borderId="22" xfId="1" applyNumberFormat="1" applyFont="1" applyFill="1" applyBorder="1" applyAlignment="1">
      <alignment horizontal="right"/>
    </xf>
    <xf numFmtId="4" fontId="31" fillId="5" borderId="85" xfId="1" applyNumberFormat="1" applyFont="1" applyFill="1" applyBorder="1" applyAlignment="1">
      <alignment horizontal="right"/>
    </xf>
    <xf numFmtId="4" fontId="31" fillId="5" borderId="86" xfId="1" applyNumberFormat="1" applyFont="1" applyFill="1" applyBorder="1" applyAlignment="1">
      <alignment horizontal="right"/>
    </xf>
    <xf numFmtId="4" fontId="31" fillId="5" borderId="73" xfId="1" applyNumberFormat="1" applyFont="1" applyFill="1" applyBorder="1" applyAlignment="1">
      <alignment horizontal="right"/>
    </xf>
    <xf numFmtId="0" fontId="30" fillId="6" borderId="87" xfId="1" applyFont="1" applyFill="1" applyBorder="1" applyAlignment="1">
      <alignment horizontal="center" wrapText="1"/>
    </xf>
    <xf numFmtId="0" fontId="25" fillId="6" borderId="88" xfId="1" applyFont="1" applyFill="1" applyBorder="1" applyAlignment="1">
      <alignment horizontal="center" wrapText="1"/>
    </xf>
    <xf numFmtId="0" fontId="25" fillId="6" borderId="89" xfId="1" applyFont="1" applyFill="1" applyBorder="1" applyAlignment="1">
      <alignment horizontal="center" wrapText="1"/>
    </xf>
    <xf numFmtId="0" fontId="30" fillId="0" borderId="90" xfId="1" applyFont="1" applyBorder="1" applyAlignment="1">
      <alignment wrapText="1"/>
    </xf>
    <xf numFmtId="4" fontId="30" fillId="0" borderId="86" xfId="1" applyNumberFormat="1" applyFont="1" applyBorder="1" applyAlignment="1">
      <alignment horizontal="right"/>
    </xf>
    <xf numFmtId="4" fontId="30" fillId="0" borderId="91" xfId="1" applyNumberFormat="1" applyFont="1" applyBorder="1" applyAlignment="1">
      <alignment horizontal="right"/>
    </xf>
    <xf numFmtId="14" fontId="46" fillId="0" borderId="0" xfId="1" applyNumberFormat="1" applyFont="1" applyAlignment="1">
      <alignment horizontal="left" wrapText="1"/>
    </xf>
    <xf numFmtId="0" fontId="46" fillId="0" borderId="0" xfId="1" applyFont="1" applyAlignment="1">
      <alignment horizontal="left" wrapText="1"/>
    </xf>
    <xf numFmtId="0" fontId="25" fillId="6" borderId="46" xfId="1" applyFont="1" applyFill="1" applyBorder="1" applyAlignment="1">
      <alignment wrapText="1"/>
    </xf>
    <xf numFmtId="0" fontId="25" fillId="6" borderId="92" xfId="1" applyFont="1" applyFill="1" applyBorder="1" applyAlignment="1">
      <alignment wrapText="1"/>
    </xf>
    <xf numFmtId="0" fontId="30" fillId="0" borderId="35" xfId="1" applyFont="1" applyBorder="1" applyAlignment="1">
      <alignment wrapText="1"/>
    </xf>
    <xf numFmtId="0" fontId="30" fillId="0" borderId="93" xfId="1" applyFont="1" applyBorder="1" applyAlignment="1">
      <alignment wrapText="1"/>
    </xf>
    <xf numFmtId="4" fontId="30" fillId="0" borderId="41" xfId="1" applyNumberFormat="1" applyFont="1" applyBorder="1" applyAlignment="1">
      <alignment horizontal="right"/>
    </xf>
    <xf numFmtId="0" fontId="30" fillId="0" borderId="49" xfId="1" applyFont="1" applyBorder="1" applyAlignment="1">
      <alignment wrapText="1"/>
    </xf>
    <xf numFmtId="0" fontId="30" fillId="0" borderId="14" xfId="1" applyFont="1" applyBorder="1" applyAlignment="1">
      <alignment wrapText="1"/>
    </xf>
    <xf numFmtId="4" fontId="30" fillId="0" borderId="42" xfId="1" applyNumberFormat="1" applyFont="1" applyBorder="1" applyAlignment="1">
      <alignment horizontal="right"/>
    </xf>
    <xf numFmtId="4" fontId="30" fillId="0" borderId="94" xfId="1" applyNumberFormat="1" applyFont="1" applyBorder="1" applyAlignment="1">
      <alignment horizontal="right"/>
    </xf>
    <xf numFmtId="0" fontId="29" fillId="0" borderId="31" xfId="1" applyFont="1" applyBorder="1" applyAlignment="1">
      <alignment horizontal="left" wrapText="1" indent="1"/>
    </xf>
    <xf numFmtId="0" fontId="29" fillId="0" borderId="32" xfId="1" applyFont="1" applyBorder="1" applyAlignment="1">
      <alignment horizontal="left" wrapText="1" indent="1"/>
    </xf>
    <xf numFmtId="4" fontId="30" fillId="0" borderId="34" xfId="1" applyNumberFormat="1" applyFont="1" applyBorder="1" applyAlignment="1">
      <alignment horizontal="right"/>
    </xf>
    <xf numFmtId="0" fontId="29" fillId="0" borderId="35" xfId="1" applyFont="1" applyBorder="1" applyAlignment="1">
      <alignment horizontal="left" wrapText="1" indent="1"/>
    </xf>
    <xf numFmtId="0" fontId="29" fillId="0" borderId="93" xfId="1" applyFont="1" applyBorder="1" applyAlignment="1">
      <alignment horizontal="left" wrapText="1" indent="1"/>
    </xf>
    <xf numFmtId="0" fontId="29" fillId="0" borderId="61" xfId="1" applyFont="1" applyBorder="1" applyAlignment="1">
      <alignment horizontal="left" wrapText="1" indent="1"/>
    </xf>
    <xf numFmtId="0" fontId="29" fillId="0" borderId="95" xfId="1" applyFont="1" applyBorder="1" applyAlignment="1">
      <alignment horizontal="left" wrapText="1" indent="1"/>
    </xf>
    <xf numFmtId="4" fontId="30" fillId="0" borderId="44" xfId="1" applyNumberFormat="1" applyFont="1" applyBorder="1" applyAlignment="1">
      <alignment horizontal="right"/>
    </xf>
    <xf numFmtId="4" fontId="30" fillId="0" borderId="45" xfId="1" applyNumberFormat="1" applyFont="1" applyBorder="1" applyAlignment="1">
      <alignment horizontal="right"/>
    </xf>
    <xf numFmtId="4" fontId="47" fillId="0" borderId="0" xfId="1" applyNumberFormat="1" applyFont="1" applyAlignment="1">
      <alignment horizontal="left" vertical="center" wrapText="1"/>
    </xf>
    <xf numFmtId="0" fontId="1" fillId="0" borderId="0" xfId="1" applyAlignment="1">
      <alignment vertical="center"/>
    </xf>
    <xf numFmtId="4" fontId="48" fillId="0" borderId="0" xfId="1" applyNumberFormat="1" applyFont="1" applyAlignment="1">
      <alignment vertical="center"/>
    </xf>
    <xf numFmtId="4" fontId="49" fillId="0" borderId="0" xfId="1" applyNumberFormat="1" applyFont="1" applyAlignment="1">
      <alignment vertical="center" wrapText="1"/>
    </xf>
    <xf numFmtId="4" fontId="50" fillId="0" borderId="0" xfId="1" applyNumberFormat="1" applyFont="1" applyAlignment="1">
      <alignment vertical="center" wrapText="1"/>
    </xf>
    <xf numFmtId="4" fontId="38" fillId="8" borderId="23" xfId="1" applyNumberFormat="1" applyFont="1" applyFill="1" applyBorder="1" applyAlignment="1">
      <alignment horizontal="center" vertical="center"/>
    </xf>
    <xf numFmtId="0" fontId="51" fillId="0" borderId="25" xfId="1" applyFont="1" applyBorder="1" applyAlignment="1">
      <alignment horizontal="center" vertical="center"/>
    </xf>
    <xf numFmtId="4" fontId="52" fillId="8" borderId="64" xfId="1" applyNumberFormat="1" applyFont="1" applyFill="1" applyBorder="1" applyAlignment="1">
      <alignment horizontal="center" vertical="center" wrapText="1"/>
    </xf>
    <xf numFmtId="4" fontId="52" fillId="8" borderId="24" xfId="1" applyNumberFormat="1" applyFont="1" applyFill="1" applyBorder="1" applyAlignment="1">
      <alignment horizontal="center" vertical="center" wrapText="1"/>
    </xf>
    <xf numFmtId="4" fontId="38" fillId="5" borderId="24" xfId="1" applyNumberFormat="1" applyFont="1" applyFill="1" applyBorder="1" applyAlignment="1">
      <alignment horizontal="center" vertical="center" wrapText="1"/>
    </xf>
    <xf numFmtId="4" fontId="52" fillId="8" borderId="25" xfId="1" applyNumberFormat="1" applyFont="1" applyFill="1" applyBorder="1" applyAlignment="1">
      <alignment horizontal="center" vertical="center" wrapText="1"/>
    </xf>
    <xf numFmtId="4" fontId="39" fillId="4" borderId="76" xfId="1" applyNumberFormat="1" applyFont="1" applyFill="1" applyBorder="1" applyAlignment="1">
      <alignment horizontal="left" vertical="center" wrapText="1"/>
    </xf>
    <xf numFmtId="0" fontId="40" fillId="4" borderId="67" xfId="1" applyFont="1" applyFill="1" applyBorder="1" applyAlignment="1">
      <alignment vertical="center"/>
    </xf>
    <xf numFmtId="4" fontId="52" fillId="0" borderId="66" xfId="1" applyNumberFormat="1" applyFont="1" applyBorder="1" applyAlignment="1">
      <alignment vertical="center"/>
    </xf>
    <xf numFmtId="4" fontId="52" fillId="0" borderId="77" xfId="1" applyNumberFormat="1" applyFont="1" applyBorder="1" applyAlignment="1">
      <alignment vertical="center"/>
    </xf>
    <xf numFmtId="4" fontId="52" fillId="0" borderId="67" xfId="1" applyNumberFormat="1" applyFont="1" applyBorder="1" applyAlignment="1">
      <alignment vertical="center"/>
    </xf>
    <xf numFmtId="4" fontId="52" fillId="0" borderId="81" xfId="1" applyNumberFormat="1" applyFont="1" applyBorder="1" applyAlignment="1">
      <alignment vertical="center"/>
    </xf>
    <xf numFmtId="4" fontId="52" fillId="0" borderId="16" xfId="1" applyNumberFormat="1" applyFont="1" applyBorder="1" applyAlignment="1">
      <alignment vertical="center"/>
    </xf>
    <xf numFmtId="4" fontId="52" fillId="0" borderId="68" xfId="1" applyNumberFormat="1" applyFont="1" applyBorder="1" applyAlignment="1">
      <alignment vertical="center"/>
    </xf>
    <xf numFmtId="4" fontId="52" fillId="0" borderId="18" xfId="1" applyNumberFormat="1" applyFont="1" applyBorder="1" applyAlignment="1">
      <alignment vertical="center"/>
    </xf>
    <xf numFmtId="4" fontId="52" fillId="0" borderId="69" xfId="1" applyNumberFormat="1" applyFont="1" applyBorder="1" applyAlignment="1">
      <alignment vertical="center"/>
    </xf>
    <xf numFmtId="4" fontId="53" fillId="0" borderId="81" xfId="1" applyNumberFormat="1" applyFont="1" applyBorder="1" applyAlignment="1">
      <alignment vertical="center"/>
    </xf>
    <xf numFmtId="4" fontId="53" fillId="0" borderId="16" xfId="1" applyNumberFormat="1" applyFont="1" applyBorder="1" applyAlignment="1">
      <alignment vertical="center"/>
    </xf>
    <xf numFmtId="3" fontId="53" fillId="0" borderId="68" xfId="1" applyNumberFormat="1" applyFont="1" applyBorder="1" applyAlignment="1">
      <alignment vertical="center"/>
    </xf>
    <xf numFmtId="4" fontId="53" fillId="0" borderId="18" xfId="1" applyNumberFormat="1" applyFont="1" applyBorder="1" applyAlignment="1">
      <alignment vertical="center"/>
    </xf>
    <xf numFmtId="4" fontId="53" fillId="0" borderId="68" xfId="1" applyNumberFormat="1" applyFont="1" applyBorder="1" applyAlignment="1">
      <alignment vertical="center"/>
    </xf>
    <xf numFmtId="4" fontId="53" fillId="0" borderId="69" xfId="1" applyNumberFormat="1" applyFont="1" applyBorder="1" applyAlignment="1">
      <alignment vertical="center"/>
    </xf>
    <xf numFmtId="4" fontId="53" fillId="0" borderId="96" xfId="1" applyNumberFormat="1" applyFont="1" applyBorder="1" applyAlignment="1">
      <alignment vertical="center"/>
    </xf>
    <xf numFmtId="4" fontId="53" fillId="0" borderId="2" xfId="1" applyNumberFormat="1" applyFont="1" applyBorder="1" applyAlignment="1">
      <alignment vertical="center"/>
    </xf>
    <xf numFmtId="3" fontId="53" fillId="0" borderId="97" xfId="1" applyNumberFormat="1" applyFont="1" applyBorder="1" applyAlignment="1">
      <alignment vertical="center"/>
    </xf>
    <xf numFmtId="4" fontId="53" fillId="0" borderId="3" xfId="1" applyNumberFormat="1" applyFont="1" applyBorder="1" applyAlignment="1">
      <alignment vertical="center"/>
    </xf>
    <xf numFmtId="4" fontId="53" fillId="0" borderId="97" xfId="1" applyNumberFormat="1" applyFont="1" applyBorder="1" applyAlignment="1">
      <alignment vertical="center"/>
    </xf>
    <xf numFmtId="4" fontId="53" fillId="0" borderId="98" xfId="1" applyNumberFormat="1" applyFont="1" applyBorder="1" applyAlignment="1">
      <alignment vertical="center"/>
    </xf>
    <xf numFmtId="4" fontId="52" fillId="0" borderId="99" xfId="1" applyNumberFormat="1" applyFont="1" applyBorder="1" applyAlignment="1">
      <alignment vertical="center"/>
    </xf>
    <xf numFmtId="4" fontId="52" fillId="8" borderId="100" xfId="1" applyNumberFormat="1" applyFont="1" applyFill="1" applyBorder="1" applyAlignment="1">
      <alignment vertical="center"/>
    </xf>
    <xf numFmtId="4" fontId="52" fillId="8" borderId="64" xfId="1" applyNumberFormat="1" applyFont="1" applyFill="1" applyBorder="1" applyAlignment="1">
      <alignment vertical="center"/>
    </xf>
    <xf numFmtId="4" fontId="38" fillId="8" borderId="25" xfId="1" applyNumberFormat="1" applyFont="1" applyFill="1" applyBorder="1" applyAlignment="1">
      <alignment horizontal="center" vertical="center"/>
    </xf>
    <xf numFmtId="0" fontId="40" fillId="4" borderId="67" xfId="1" applyFont="1" applyFill="1" applyBorder="1" applyAlignment="1">
      <alignment horizontal="left" vertical="center" wrapText="1"/>
    </xf>
    <xf numFmtId="4" fontId="52" fillId="0" borderId="78" xfId="1" applyNumberFormat="1" applyFont="1" applyBorder="1" applyAlignment="1">
      <alignment vertical="center"/>
    </xf>
    <xf numFmtId="4" fontId="52" fillId="0" borderId="1" xfId="1" applyNumberFormat="1" applyFont="1" applyBorder="1" applyAlignment="1">
      <alignment vertical="center"/>
    </xf>
    <xf numFmtId="4" fontId="52" fillId="0" borderId="80" xfId="1" applyNumberFormat="1" applyFont="1" applyBorder="1" applyAlignment="1">
      <alignment vertical="center"/>
    </xf>
    <xf numFmtId="4" fontId="52" fillId="8" borderId="99" xfId="1" applyNumberFormat="1" applyFont="1" applyFill="1" applyBorder="1" applyAlignment="1">
      <alignment vertical="center"/>
    </xf>
    <xf numFmtId="4" fontId="52" fillId="8" borderId="24" xfId="1" applyNumberFormat="1" applyFont="1" applyFill="1" applyBorder="1" applyAlignment="1">
      <alignment vertical="center"/>
    </xf>
    <xf numFmtId="4" fontId="52" fillId="8" borderId="25" xfId="1" applyNumberFormat="1" applyFont="1" applyFill="1" applyBorder="1" applyAlignment="1">
      <alignment vertical="center"/>
    </xf>
    <xf numFmtId="4" fontId="35" fillId="0" borderId="0" xfId="1" applyNumberFormat="1" applyFont="1" applyAlignment="1" applyProtection="1">
      <alignment horizontal="left" vertical="center"/>
      <protection locked="0"/>
    </xf>
    <xf numFmtId="0" fontId="43" fillId="0" borderId="0" xfId="1" applyFont="1" applyAlignment="1">
      <alignment horizontal="left" vertical="center"/>
    </xf>
    <xf numFmtId="4" fontId="53" fillId="0" borderId="0" xfId="1" applyNumberFormat="1" applyFont="1" applyAlignment="1" applyProtection="1">
      <alignment vertical="center"/>
      <protection locked="0"/>
    </xf>
    <xf numFmtId="4" fontId="48" fillId="0" borderId="0" xfId="1" applyNumberFormat="1" applyFont="1" applyAlignment="1" applyProtection="1">
      <alignment vertical="center"/>
      <protection locked="0"/>
    </xf>
    <xf numFmtId="4" fontId="38" fillId="5" borderId="26" xfId="1" applyNumberFormat="1" applyFont="1" applyFill="1" applyBorder="1" applyAlignment="1" applyProtection="1">
      <alignment horizontal="center" vertical="center"/>
      <protection locked="0"/>
    </xf>
    <xf numFmtId="4" fontId="38" fillId="5" borderId="101" xfId="1" applyNumberFormat="1" applyFont="1" applyFill="1" applyBorder="1" applyAlignment="1" applyProtection="1">
      <alignment horizontal="center" vertical="center"/>
      <protection locked="0"/>
    </xf>
    <xf numFmtId="4" fontId="38" fillId="5" borderId="102" xfId="1" applyNumberFormat="1" applyFont="1" applyFill="1" applyBorder="1" applyAlignment="1" applyProtection="1">
      <alignment horizontal="center" vertical="center"/>
      <protection locked="0"/>
    </xf>
    <xf numFmtId="4" fontId="52" fillId="5" borderId="48" xfId="1" applyNumberFormat="1" applyFont="1" applyFill="1" applyBorder="1" applyAlignment="1" applyProtection="1">
      <alignment horizontal="center" vertical="center" wrapText="1"/>
      <protection locked="0"/>
    </xf>
    <xf numFmtId="4" fontId="52" fillId="5" borderId="23" xfId="1" applyNumberFormat="1" applyFont="1" applyFill="1" applyBorder="1" applyAlignment="1" applyProtection="1">
      <alignment horizontal="center" vertical="center"/>
      <protection locked="0"/>
    </xf>
    <xf numFmtId="4" fontId="52" fillId="5" borderId="24" xfId="1" applyNumberFormat="1" applyFont="1" applyFill="1" applyBorder="1" applyAlignment="1" applyProtection="1">
      <alignment horizontal="center" vertical="center"/>
      <protection locked="0"/>
    </xf>
    <xf numFmtId="4" fontId="52" fillId="5" borderId="25" xfId="1" applyNumberFormat="1" applyFont="1" applyFill="1" applyBorder="1" applyAlignment="1" applyProtection="1">
      <alignment horizontal="center" vertical="center"/>
      <protection locked="0"/>
    </xf>
    <xf numFmtId="4" fontId="38" fillId="8" borderId="48" xfId="1" applyNumberFormat="1" applyFont="1" applyFill="1" applyBorder="1" applyAlignment="1" applyProtection="1">
      <alignment horizontal="center" vertical="center" wrapText="1"/>
      <protection locked="0"/>
    </xf>
    <xf numFmtId="4" fontId="38" fillId="5" borderId="103" xfId="1" applyNumberFormat="1" applyFont="1" applyFill="1" applyBorder="1" applyAlignment="1" applyProtection="1">
      <alignment horizontal="center" vertical="center"/>
      <protection locked="0"/>
    </xf>
    <xf numFmtId="4" fontId="38" fillId="5" borderId="21" xfId="1" applyNumberFormat="1" applyFont="1" applyFill="1" applyBorder="1" applyAlignment="1" applyProtection="1">
      <alignment horizontal="center" vertical="center"/>
      <protection locked="0"/>
    </xf>
    <xf numFmtId="4" fontId="38" fillId="5" borderId="22" xfId="1" applyNumberFormat="1" applyFont="1" applyFill="1" applyBorder="1" applyAlignment="1" applyProtection="1">
      <alignment horizontal="center" vertical="center"/>
      <protection locked="0"/>
    </xf>
    <xf numFmtId="4" fontId="52" fillId="5" borderId="75" xfId="1" applyNumberFormat="1" applyFont="1" applyFill="1" applyBorder="1" applyAlignment="1" applyProtection="1">
      <alignment horizontal="center" vertical="center" wrapText="1"/>
      <protection locked="0"/>
    </xf>
    <xf numFmtId="4" fontId="53" fillId="8" borderId="101" xfId="1" applyNumberFormat="1" applyFont="1" applyFill="1" applyBorder="1" applyAlignment="1" applyProtection="1">
      <alignment horizontal="center" vertical="center" wrapText="1"/>
      <protection locked="0"/>
    </xf>
    <xf numFmtId="4" fontId="53" fillId="8" borderId="48" xfId="1" applyNumberFormat="1" applyFont="1" applyFill="1" applyBorder="1" applyAlignment="1" applyProtection="1">
      <alignment horizontal="center" vertical="center" wrapText="1"/>
      <protection locked="0"/>
    </xf>
    <xf numFmtId="4" fontId="38" fillId="8" borderId="51" xfId="1" applyNumberFormat="1" applyFont="1" applyFill="1" applyBorder="1" applyAlignment="1" applyProtection="1">
      <alignment horizontal="center" vertical="center" wrapText="1"/>
      <protection locked="0"/>
    </xf>
    <xf numFmtId="49" fontId="53" fillId="0" borderId="66" xfId="1" applyNumberFormat="1" applyFont="1" applyBorder="1" applyAlignment="1" applyProtection="1">
      <alignment vertical="center"/>
      <protection locked="0"/>
    </xf>
    <xf numFmtId="4" fontId="37" fillId="0" borderId="76" xfId="1" applyNumberFormat="1" applyFont="1" applyBorder="1" applyAlignment="1" applyProtection="1">
      <alignment horizontal="left" vertical="center" wrapText="1"/>
      <protection locked="0"/>
    </xf>
    <xf numFmtId="4" fontId="37" fillId="0" borderId="77" xfId="1" applyNumberFormat="1" applyFont="1" applyBorder="1" applyAlignment="1" applyProtection="1">
      <alignment horizontal="left" vertical="center" wrapText="1"/>
      <protection locked="0"/>
    </xf>
    <xf numFmtId="4" fontId="37" fillId="0" borderId="67" xfId="1" applyNumberFormat="1" applyFont="1" applyBorder="1" applyAlignment="1" applyProtection="1">
      <alignment horizontal="left" vertical="center" wrapText="1"/>
      <protection locked="0"/>
    </xf>
    <xf numFmtId="4" fontId="52" fillId="0" borderId="76" xfId="1" applyNumberFormat="1" applyFont="1" applyBorder="1" applyAlignment="1" applyProtection="1">
      <alignment vertical="center"/>
      <protection locked="0"/>
    </xf>
    <xf numFmtId="4" fontId="53" fillId="0" borderId="66" xfId="1" applyNumberFormat="1" applyFont="1" applyBorder="1" applyAlignment="1" applyProtection="1">
      <alignment vertical="center"/>
      <protection locked="0"/>
    </xf>
    <xf numFmtId="4" fontId="52" fillId="0" borderId="66" xfId="1" applyNumberFormat="1" applyFont="1" applyBorder="1" applyAlignment="1" applyProtection="1">
      <alignment vertical="center"/>
      <protection locked="0"/>
    </xf>
    <xf numFmtId="49" fontId="52" fillId="0" borderId="78" xfId="1" applyNumberFormat="1" applyFont="1" applyBorder="1" applyAlignment="1" applyProtection="1">
      <alignment vertical="center"/>
      <protection locked="0"/>
    </xf>
    <xf numFmtId="4" fontId="37" fillId="0" borderId="104" xfId="1" applyNumberFormat="1" applyFont="1" applyBorder="1" applyAlignment="1" applyProtection="1">
      <alignment horizontal="left" vertical="center" wrapText="1"/>
      <protection locked="0"/>
    </xf>
    <xf numFmtId="0" fontId="30" fillId="0" borderId="18" xfId="1" applyFont="1" applyBorder="1" applyAlignment="1">
      <alignment horizontal="left" vertical="center" wrapText="1"/>
    </xf>
    <xf numFmtId="0" fontId="30" fillId="0" borderId="69" xfId="1" applyFont="1" applyBorder="1" applyAlignment="1">
      <alignment horizontal="left" vertical="center" wrapText="1"/>
    </xf>
    <xf numFmtId="4" fontId="52" fillId="0" borderId="105" xfId="1" applyNumberFormat="1" applyFont="1" applyBorder="1" applyAlignment="1" applyProtection="1">
      <alignment vertical="center"/>
      <protection locked="0"/>
    </xf>
    <xf numFmtId="4" fontId="52" fillId="0" borderId="78" xfId="1" applyNumberFormat="1" applyFont="1" applyBorder="1" applyAlignment="1" applyProtection="1">
      <alignment vertical="center"/>
      <protection locked="0"/>
    </xf>
    <xf numFmtId="4" fontId="53" fillId="0" borderId="51" xfId="1" applyNumberFormat="1" applyFont="1" applyBorder="1" applyAlignment="1" applyProtection="1">
      <alignment vertical="center"/>
      <protection locked="0"/>
    </xf>
    <xf numFmtId="49" fontId="53" fillId="0" borderId="78" xfId="1" applyNumberFormat="1" applyFont="1" applyBorder="1" applyAlignment="1" applyProtection="1">
      <alignment vertical="center"/>
      <protection locked="0"/>
    </xf>
    <xf numFmtId="4" fontId="37" fillId="0" borderId="105" xfId="1" applyNumberFormat="1" applyFont="1" applyBorder="1" applyAlignment="1" applyProtection="1">
      <alignment horizontal="left" vertical="center" wrapText="1"/>
      <protection locked="0"/>
    </xf>
    <xf numFmtId="4" fontId="37" fillId="0" borderId="1" xfId="1" applyNumberFormat="1" applyFont="1" applyBorder="1" applyAlignment="1" applyProtection="1">
      <alignment horizontal="left" vertical="center" wrapText="1"/>
      <protection locked="0"/>
    </xf>
    <xf numFmtId="4" fontId="37" fillId="0" borderId="80" xfId="1" applyNumberFormat="1" applyFont="1" applyBorder="1" applyAlignment="1" applyProtection="1">
      <alignment horizontal="left" vertical="center" wrapText="1"/>
      <protection locked="0"/>
    </xf>
    <xf numFmtId="4" fontId="52" fillId="0" borderId="104" xfId="1" applyNumberFormat="1" applyFont="1" applyBorder="1" applyAlignment="1">
      <alignment vertical="center"/>
    </xf>
    <xf numFmtId="4" fontId="53" fillId="4" borderId="68" xfId="1" applyNumberFormat="1" applyFont="1" applyFill="1" applyBorder="1" applyAlignment="1" applyProtection="1">
      <alignment vertical="center"/>
      <protection locked="0"/>
    </xf>
    <xf numFmtId="4" fontId="53" fillId="0" borderId="68" xfId="1" applyNumberFormat="1" applyFont="1" applyBorder="1" applyAlignment="1" applyProtection="1">
      <alignment vertical="center"/>
      <protection locked="0"/>
    </xf>
    <xf numFmtId="4" fontId="52" fillId="4" borderId="68" xfId="1" applyNumberFormat="1" applyFont="1" applyFill="1" applyBorder="1" applyAlignment="1" applyProtection="1">
      <alignment vertical="center"/>
      <protection locked="0"/>
    </xf>
    <xf numFmtId="4" fontId="53" fillId="0" borderId="104" xfId="1" applyNumberFormat="1" applyFont="1" applyBorder="1" applyAlignment="1">
      <alignment vertical="center"/>
    </xf>
    <xf numFmtId="49" fontId="53" fillId="0" borderId="68" xfId="1" applyNumberFormat="1" applyFont="1" applyBorder="1" applyAlignment="1" applyProtection="1">
      <alignment vertical="center"/>
      <protection locked="0"/>
    </xf>
    <xf numFmtId="44" fontId="52" fillId="5" borderId="23" xfId="4" applyFont="1" applyFill="1" applyBorder="1" applyAlignment="1" applyProtection="1">
      <alignment horizontal="left" vertical="center" wrapText="1"/>
      <protection locked="0"/>
    </xf>
    <xf numFmtId="44" fontId="52" fillId="5" borderId="24" xfId="4" applyFont="1" applyFill="1" applyBorder="1" applyAlignment="1" applyProtection="1">
      <alignment horizontal="left" vertical="center" wrapText="1"/>
      <protection locked="0"/>
    </xf>
    <xf numFmtId="44" fontId="52" fillId="5" borderId="25" xfId="4" applyFont="1" applyFill="1" applyBorder="1" applyAlignment="1" applyProtection="1">
      <alignment horizontal="left" vertical="center" wrapText="1"/>
      <protection locked="0"/>
    </xf>
    <xf numFmtId="4" fontId="52" fillId="5" borderId="23" xfId="1" applyNumberFormat="1" applyFont="1" applyFill="1" applyBorder="1" applyAlignment="1" applyProtection="1">
      <alignment vertical="center"/>
      <protection locked="0"/>
    </xf>
    <xf numFmtId="4" fontId="52" fillId="5" borderId="64" xfId="1" applyNumberFormat="1" applyFont="1" applyFill="1" applyBorder="1" applyAlignment="1" applyProtection="1">
      <alignment vertical="center"/>
      <protection locked="0"/>
    </xf>
    <xf numFmtId="0" fontId="56" fillId="0" borderId="0" xfId="5" applyFont="1"/>
    <xf numFmtId="4" fontId="47" fillId="0" borderId="0" xfId="1" applyNumberFormat="1" applyFont="1" applyAlignment="1" applyProtection="1">
      <alignment horizontal="left" vertical="center"/>
      <protection locked="0"/>
    </xf>
    <xf numFmtId="0" fontId="53" fillId="0" borderId="0" xfId="1" applyFont="1" applyAlignment="1" applyProtection="1">
      <alignment horizontal="center" vertical="center"/>
      <protection locked="0"/>
    </xf>
    <xf numFmtId="4" fontId="38" fillId="5" borderId="23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1" applyBorder="1" applyAlignment="1">
      <alignment horizontal="center" vertical="center"/>
    </xf>
    <xf numFmtId="4" fontId="38" fillId="5" borderId="25" xfId="1" applyNumberFormat="1" applyFont="1" applyFill="1" applyBorder="1" applyAlignment="1" applyProtection="1">
      <alignment horizontal="center" vertical="center" wrapText="1"/>
      <protection locked="0"/>
    </xf>
    <xf numFmtId="4" fontId="52" fillId="8" borderId="24" xfId="1" applyNumberFormat="1" applyFont="1" applyFill="1" applyBorder="1" applyAlignment="1" applyProtection="1">
      <alignment horizontal="center" vertical="center" wrapText="1"/>
      <protection locked="0"/>
    </xf>
    <xf numFmtId="4" fontId="52" fillId="5" borderId="64" xfId="1" applyNumberFormat="1" applyFont="1" applyFill="1" applyBorder="1" applyAlignment="1" applyProtection="1">
      <alignment horizontal="center" vertical="center" wrapText="1"/>
      <protection locked="0"/>
    </xf>
    <xf numFmtId="4" fontId="38" fillId="8" borderId="48" xfId="1" applyNumberFormat="1" applyFont="1" applyFill="1" applyBorder="1" applyAlignment="1" applyProtection="1">
      <alignment horizontal="center" vertical="center" wrapText="1"/>
      <protection locked="0"/>
    </xf>
    <xf numFmtId="4" fontId="38" fillId="0" borderId="76" xfId="1" applyNumberFormat="1" applyFont="1" applyBorder="1" applyAlignment="1" applyProtection="1">
      <alignment vertical="center" wrapText="1"/>
      <protection locked="0"/>
    </xf>
    <xf numFmtId="0" fontId="1" fillId="0" borderId="106" xfId="1" applyBorder="1" applyAlignment="1">
      <alignment vertical="center"/>
    </xf>
    <xf numFmtId="4" fontId="53" fillId="0" borderId="27" xfId="1" applyNumberFormat="1" applyFont="1" applyBorder="1" applyAlignment="1" applyProtection="1">
      <alignment horizontal="right" vertical="center" wrapText="1"/>
      <protection locked="0"/>
    </xf>
    <xf numFmtId="4" fontId="52" fillId="0" borderId="107" xfId="1" applyNumberFormat="1" applyFont="1" applyBorder="1" applyAlignment="1">
      <alignment horizontal="right" vertical="center" wrapText="1"/>
    </xf>
    <xf numFmtId="4" fontId="38" fillId="0" borderId="104" xfId="1" applyNumberFormat="1" applyFont="1" applyBorder="1" applyAlignment="1" applyProtection="1">
      <alignment vertical="center" wrapText="1"/>
      <protection locked="0"/>
    </xf>
    <xf numFmtId="0" fontId="1" fillId="0" borderId="19" xfId="1" applyBorder="1" applyAlignment="1">
      <alignment vertical="center"/>
    </xf>
    <xf numFmtId="4" fontId="53" fillId="0" borderId="17" xfId="1" applyNumberFormat="1" applyFont="1" applyBorder="1" applyAlignment="1" applyProtection="1">
      <alignment horizontal="right" vertical="center" wrapText="1"/>
      <protection locked="0"/>
    </xf>
    <xf numFmtId="4" fontId="52" fillId="0" borderId="108" xfId="1" applyNumberFormat="1" applyFont="1" applyBorder="1" applyAlignment="1">
      <alignment horizontal="right" vertical="center" wrapText="1"/>
    </xf>
    <xf numFmtId="4" fontId="52" fillId="0" borderId="104" xfId="1" applyNumberFormat="1" applyFont="1" applyBorder="1" applyAlignment="1" applyProtection="1">
      <alignment vertical="center" wrapText="1"/>
      <protection locked="0"/>
    </xf>
    <xf numFmtId="4" fontId="52" fillId="0" borderId="109" xfId="1" applyNumberFormat="1" applyFont="1" applyBorder="1" applyAlignment="1" applyProtection="1">
      <alignment vertical="center" wrapText="1"/>
      <protection locked="0"/>
    </xf>
    <xf numFmtId="0" fontId="1" fillId="0" borderId="110" xfId="1" applyBorder="1" applyAlignment="1">
      <alignment vertical="center"/>
    </xf>
    <xf numFmtId="4" fontId="53" fillId="0" borderId="86" xfId="1" applyNumberFormat="1" applyFont="1" applyBorder="1" applyAlignment="1" applyProtection="1">
      <alignment horizontal="right" vertical="center" wrapText="1"/>
      <protection locked="0"/>
    </xf>
    <xf numFmtId="4" fontId="52" fillId="0" borderId="111" xfId="1" applyNumberFormat="1" applyFont="1" applyBorder="1" applyAlignment="1">
      <alignment horizontal="right" vertical="center" wrapText="1"/>
    </xf>
    <xf numFmtId="4" fontId="52" fillId="5" borderId="76" xfId="1" applyNumberFormat="1" applyFont="1" applyFill="1" applyBorder="1" applyAlignment="1" applyProtection="1">
      <alignment vertical="center" wrapText="1"/>
      <protection locked="0"/>
    </xf>
    <xf numFmtId="4" fontId="53" fillId="5" borderId="27" xfId="1" applyNumberFormat="1" applyFont="1" applyFill="1" applyBorder="1" applyAlignment="1" applyProtection="1">
      <alignment horizontal="right" vertical="center" wrapText="1"/>
      <protection locked="0"/>
    </xf>
    <xf numFmtId="4" fontId="52" fillId="5" borderId="112" xfId="1" applyNumberFormat="1" applyFont="1" applyFill="1" applyBorder="1" applyAlignment="1">
      <alignment horizontal="right" vertical="center" wrapText="1"/>
    </xf>
    <xf numFmtId="4" fontId="58" fillId="0" borderId="104" xfId="1" applyNumberFormat="1" applyFont="1" applyBorder="1" applyAlignment="1" applyProtection="1">
      <alignment horizontal="left" vertical="center" wrapText="1"/>
      <protection locked="0"/>
    </xf>
    <xf numFmtId="164" fontId="58" fillId="0" borderId="17" xfId="1" applyNumberFormat="1" applyFont="1" applyBorder="1" applyAlignment="1" applyProtection="1">
      <alignment horizontal="right" vertical="center" wrapText="1"/>
      <protection locked="0"/>
    </xf>
    <xf numFmtId="4" fontId="58" fillId="0" borderId="17" xfId="1" applyNumberFormat="1" applyFont="1" applyBorder="1" applyAlignment="1" applyProtection="1">
      <alignment horizontal="right" vertical="center" wrapText="1"/>
      <protection locked="0"/>
    </xf>
    <xf numFmtId="4" fontId="58" fillId="4" borderId="104" xfId="1" applyNumberFormat="1" applyFont="1" applyFill="1" applyBorder="1" applyAlignment="1">
      <alignment horizontal="left" vertical="center" wrapText="1"/>
    </xf>
    <xf numFmtId="0" fontId="1" fillId="4" borderId="19" xfId="1" applyFill="1" applyBorder="1" applyAlignment="1">
      <alignment vertical="center"/>
    </xf>
    <xf numFmtId="4" fontId="58" fillId="0" borderId="104" xfId="1" applyNumberFormat="1" applyFont="1" applyBorder="1" applyAlignment="1" applyProtection="1">
      <alignment vertical="center" wrapText="1"/>
      <protection locked="0"/>
    </xf>
    <xf numFmtId="4" fontId="58" fillId="0" borderId="104" xfId="1" applyNumberFormat="1" applyFont="1" applyBorder="1" applyAlignment="1">
      <alignment horizontal="left" vertical="center"/>
    </xf>
    <xf numFmtId="4" fontId="58" fillId="0" borderId="104" xfId="1" applyNumberFormat="1" applyFont="1" applyBorder="1" applyAlignment="1">
      <alignment horizontal="left" vertical="center" wrapText="1"/>
    </xf>
    <xf numFmtId="4" fontId="59" fillId="0" borderId="109" xfId="1" applyNumberFormat="1" applyFont="1" applyBorder="1" applyAlignment="1" applyProtection="1">
      <alignment vertical="center" wrapText="1"/>
      <protection locked="0"/>
    </xf>
    <xf numFmtId="164" fontId="58" fillId="0" borderId="86" xfId="1" applyNumberFormat="1" applyFont="1" applyBorder="1" applyAlignment="1" applyProtection="1">
      <alignment horizontal="right" vertical="center" wrapText="1"/>
      <protection locked="0"/>
    </xf>
    <xf numFmtId="4" fontId="52" fillId="0" borderId="91" xfId="1" applyNumberFormat="1" applyFont="1" applyBorder="1" applyAlignment="1">
      <alignment horizontal="right" vertical="center" wrapText="1"/>
    </xf>
    <xf numFmtId="4" fontId="52" fillId="5" borderId="23" xfId="1" applyNumberFormat="1" applyFont="1" applyFill="1" applyBorder="1" applyAlignment="1" applyProtection="1">
      <alignment vertical="center" wrapText="1"/>
      <protection locked="0"/>
    </xf>
    <xf numFmtId="0" fontId="1" fillId="0" borderId="113" xfId="1" applyBorder="1" applyAlignment="1">
      <alignment vertical="center"/>
    </xf>
    <xf numFmtId="4" fontId="52" fillId="8" borderId="84" xfId="1" applyNumberFormat="1" applyFont="1" applyFill="1" applyBorder="1" applyAlignment="1">
      <alignment horizontal="right" vertical="center" wrapText="1"/>
    </xf>
    <xf numFmtId="0" fontId="57" fillId="0" borderId="0" xfId="1" applyFont="1" applyAlignment="1" applyProtection="1">
      <alignment horizontal="left" vertical="center" wrapText="1"/>
      <protection locked="0"/>
    </xf>
    <xf numFmtId="0" fontId="43" fillId="0" borderId="0" xfId="1" applyFont="1"/>
    <xf numFmtId="4" fontId="60" fillId="0" borderId="0" xfId="1" applyNumberFormat="1" applyFont="1" applyAlignment="1">
      <alignment horizontal="center" vertical="center" wrapText="1"/>
    </xf>
    <xf numFmtId="4" fontId="52" fillId="8" borderId="25" xfId="1" applyNumberFormat="1" applyFont="1" applyFill="1" applyBorder="1" applyAlignment="1" applyProtection="1">
      <alignment vertical="center" wrapText="1"/>
      <protection locked="0"/>
    </xf>
    <xf numFmtId="4" fontId="38" fillId="5" borderId="24" xfId="1" applyNumberFormat="1" applyFont="1" applyFill="1" applyBorder="1" applyAlignment="1" applyProtection="1">
      <alignment horizontal="center" vertical="center" wrapText="1"/>
      <protection locked="0"/>
    </xf>
    <xf numFmtId="4" fontId="38" fillId="8" borderId="64" xfId="1" applyNumberFormat="1" applyFont="1" applyFill="1" applyBorder="1" applyAlignment="1" applyProtection="1">
      <alignment horizontal="center" vertical="center" wrapText="1"/>
      <protection locked="0"/>
    </xf>
    <xf numFmtId="4" fontId="53" fillId="0" borderId="76" xfId="1" applyNumberFormat="1" applyFont="1" applyBorder="1" applyAlignment="1" applyProtection="1">
      <alignment vertical="center" wrapText="1"/>
      <protection locked="0"/>
    </xf>
    <xf numFmtId="4" fontId="53" fillId="0" borderId="67" xfId="1" applyNumberFormat="1" applyFont="1" applyBorder="1" applyAlignment="1" applyProtection="1">
      <alignment vertical="center" wrapText="1"/>
      <protection locked="0"/>
    </xf>
    <xf numFmtId="4" fontId="53" fillId="0" borderId="1" xfId="1" applyNumberFormat="1" applyFont="1" applyBorder="1" applyAlignment="1" applyProtection="1">
      <alignment horizontal="right" vertical="center" wrapText="1"/>
      <protection locked="0"/>
    </xf>
    <xf numFmtId="4" fontId="53" fillId="0" borderId="78" xfId="1" applyNumberFormat="1" applyFont="1" applyBorder="1" applyAlignment="1" applyProtection="1">
      <alignment horizontal="right" vertical="center" wrapText="1"/>
      <protection locked="0"/>
    </xf>
    <xf numFmtId="4" fontId="53" fillId="0" borderId="104" xfId="1" applyNumberFormat="1" applyFont="1" applyBorder="1" applyAlignment="1" applyProtection="1">
      <alignment vertical="center" wrapText="1"/>
      <protection locked="0"/>
    </xf>
    <xf numFmtId="4" fontId="53" fillId="0" borderId="69" xfId="1" applyNumberFormat="1" applyFont="1" applyBorder="1" applyAlignment="1" applyProtection="1">
      <alignment vertical="center" wrapText="1"/>
      <protection locked="0"/>
    </xf>
    <xf numFmtId="4" fontId="53" fillId="0" borderId="18" xfId="1" applyNumberFormat="1" applyFont="1" applyBorder="1" applyAlignment="1" applyProtection="1">
      <alignment horizontal="right" vertical="center" wrapText="1"/>
      <protection locked="0"/>
    </xf>
    <xf numFmtId="4" fontId="53" fillId="0" borderId="68" xfId="1" applyNumberFormat="1" applyFont="1" applyBorder="1" applyAlignment="1" applyProtection="1">
      <alignment horizontal="right" vertical="center" wrapText="1"/>
      <protection locked="0"/>
    </xf>
    <xf numFmtId="4" fontId="53" fillId="0" borderId="109" xfId="1" applyNumberFormat="1" applyFont="1" applyBorder="1" applyAlignment="1" applyProtection="1">
      <alignment vertical="center" wrapText="1"/>
      <protection locked="0"/>
    </xf>
    <xf numFmtId="4" fontId="53" fillId="0" borderId="73" xfId="1" applyNumberFormat="1" applyFont="1" applyBorder="1" applyAlignment="1" applyProtection="1">
      <alignment vertical="center" wrapText="1"/>
      <protection locked="0"/>
    </xf>
    <xf numFmtId="4" fontId="38" fillId="8" borderId="24" xfId="1" applyNumberFormat="1" applyFont="1" applyFill="1" applyBorder="1" applyAlignment="1">
      <alignment horizontal="right" vertical="center" wrapText="1"/>
    </xf>
    <xf numFmtId="4" fontId="38" fillId="8" borderId="64" xfId="1" applyNumberFormat="1" applyFont="1" applyFill="1" applyBorder="1" applyAlignment="1">
      <alignment horizontal="right" vertical="center" wrapText="1"/>
    </xf>
    <xf numFmtId="4" fontId="52" fillId="8" borderId="24" xfId="1" applyNumberFormat="1" applyFont="1" applyFill="1" applyBorder="1" applyAlignment="1">
      <alignment horizontal="right" vertical="center" wrapText="1"/>
    </xf>
    <xf numFmtId="4" fontId="52" fillId="5" borderId="64" xfId="1" applyNumberFormat="1" applyFont="1" applyFill="1" applyBorder="1" applyAlignment="1">
      <alignment horizontal="right" vertical="center" wrapText="1"/>
    </xf>
    <xf numFmtId="4" fontId="52" fillId="8" borderId="25" xfId="1" applyNumberFormat="1" applyFont="1" applyFill="1" applyBorder="1" applyAlignment="1">
      <alignment horizontal="right" vertical="center" wrapText="1"/>
    </xf>
    <xf numFmtId="4" fontId="22" fillId="0" borderId="0" xfId="1" applyNumberFormat="1" applyFont="1" applyAlignment="1">
      <alignment vertical="center" wrapText="1"/>
    </xf>
    <xf numFmtId="4" fontId="52" fillId="8" borderId="23" xfId="1" applyNumberFormat="1" applyFont="1" applyFill="1" applyBorder="1" applyAlignment="1">
      <alignment horizontal="center" vertical="center" wrapText="1"/>
    </xf>
    <xf numFmtId="4" fontId="52" fillId="8" borderId="25" xfId="1" applyNumberFormat="1" applyFont="1" applyFill="1" applyBorder="1" applyAlignment="1">
      <alignment horizontal="center" vertical="center" wrapText="1"/>
    </xf>
    <xf numFmtId="4" fontId="38" fillId="8" borderId="64" xfId="1" applyNumberFormat="1" applyFont="1" applyFill="1" applyBorder="1" applyAlignment="1">
      <alignment horizontal="center" vertical="center" wrapText="1"/>
    </xf>
    <xf numFmtId="4" fontId="53" fillId="0" borderId="76" xfId="1" applyNumberFormat="1" applyFont="1" applyBorder="1" applyAlignment="1">
      <alignment horizontal="left" vertical="center" wrapText="1"/>
    </xf>
    <xf numFmtId="4" fontId="53" fillId="0" borderId="67" xfId="1" applyNumberFormat="1" applyFont="1" applyBorder="1" applyAlignment="1">
      <alignment horizontal="left" vertical="center" wrapText="1"/>
    </xf>
    <xf numFmtId="4" fontId="53" fillId="0" borderId="77" xfId="1" applyNumberFormat="1" applyFont="1" applyBorder="1" applyAlignment="1">
      <alignment horizontal="right" vertical="center" wrapText="1"/>
    </xf>
    <xf numFmtId="4" fontId="53" fillId="0" borderId="66" xfId="1" applyNumberFormat="1" applyFont="1" applyBorder="1" applyAlignment="1">
      <alignment horizontal="right" vertical="center" wrapText="1"/>
    </xf>
    <xf numFmtId="4" fontId="53" fillId="0" borderId="109" xfId="1" applyNumberFormat="1" applyFont="1" applyBorder="1" applyAlignment="1">
      <alignment horizontal="left" vertical="center" wrapText="1"/>
    </xf>
    <xf numFmtId="4" fontId="53" fillId="0" borderId="73" xfId="1" applyNumberFormat="1" applyFont="1" applyBorder="1" applyAlignment="1">
      <alignment horizontal="left" vertical="center" wrapText="1"/>
    </xf>
    <xf numFmtId="4" fontId="53" fillId="0" borderId="73" xfId="1" applyNumberFormat="1" applyFont="1" applyBorder="1" applyAlignment="1">
      <alignment horizontal="right" vertical="center" wrapText="1"/>
    </xf>
    <xf numFmtId="4" fontId="53" fillId="0" borderId="78" xfId="1" applyNumberFormat="1" applyFont="1" applyBorder="1" applyAlignment="1">
      <alignment horizontal="right" vertical="center" wrapText="1"/>
    </xf>
    <xf numFmtId="4" fontId="52" fillId="5" borderId="23" xfId="1" applyNumberFormat="1" applyFont="1" applyFill="1" applyBorder="1" applyAlignment="1">
      <alignment horizontal="left" vertical="center" wrapText="1"/>
    </xf>
    <xf numFmtId="4" fontId="52" fillId="8" borderId="25" xfId="1" applyNumberFormat="1" applyFont="1" applyFill="1" applyBorder="1" applyAlignment="1">
      <alignment horizontal="left" vertical="center" wrapText="1"/>
    </xf>
    <xf numFmtId="4" fontId="52" fillId="8" borderId="21" xfId="1" applyNumberFormat="1" applyFont="1" applyFill="1" applyBorder="1" applyAlignment="1">
      <alignment horizontal="right" vertical="center" wrapText="1"/>
    </xf>
    <xf numFmtId="4" fontId="52" fillId="8" borderId="64" xfId="1" applyNumberFormat="1" applyFont="1" applyFill="1" applyBorder="1" applyAlignment="1">
      <alignment horizontal="right" vertical="center" wrapText="1"/>
    </xf>
    <xf numFmtId="4" fontId="61" fillId="0" borderId="0" xfId="1" applyNumberFormat="1" applyFont="1" applyAlignment="1">
      <alignment vertical="center"/>
    </xf>
    <xf numFmtId="4" fontId="52" fillId="8" borderId="64" xfId="1" applyNumberFormat="1" applyFont="1" applyFill="1" applyBorder="1" applyAlignment="1">
      <alignment horizontal="center" vertical="center"/>
    </xf>
    <xf numFmtId="4" fontId="38" fillId="5" borderId="23" xfId="1" applyNumberFormat="1" applyFont="1" applyFill="1" applyBorder="1" applyAlignment="1">
      <alignment horizontal="center" vertical="center" wrapText="1"/>
    </xf>
    <xf numFmtId="0" fontId="1" fillId="0" borderId="25" xfId="1" applyBorder="1" applyAlignment="1">
      <alignment vertical="center"/>
    </xf>
    <xf numFmtId="4" fontId="52" fillId="8" borderId="75" xfId="1" applyNumberFormat="1" applyFont="1" applyFill="1" applyBorder="1" applyAlignment="1">
      <alignment horizontal="center" vertical="center"/>
    </xf>
    <xf numFmtId="4" fontId="38" fillId="5" borderId="64" xfId="1" applyNumberFormat="1" applyFont="1" applyFill="1" applyBorder="1" applyAlignment="1">
      <alignment horizontal="center" vertical="center" wrapText="1"/>
    </xf>
    <xf numFmtId="4" fontId="52" fillId="5" borderId="64" xfId="1" applyNumberFormat="1" applyFont="1" applyFill="1" applyBorder="1" applyAlignment="1">
      <alignment horizontal="center" vertical="center" wrapText="1"/>
    </xf>
    <xf numFmtId="4" fontId="52" fillId="5" borderId="24" xfId="1" applyNumberFormat="1" applyFont="1" applyFill="1" applyBorder="1" applyAlignment="1">
      <alignment horizontal="center" vertical="center" wrapText="1"/>
    </xf>
    <xf numFmtId="4" fontId="38" fillId="5" borderId="75" xfId="1" applyNumberFormat="1" applyFont="1" applyFill="1" applyBorder="1" applyAlignment="1">
      <alignment horizontal="left" vertical="center" wrapText="1"/>
    </xf>
    <xf numFmtId="0" fontId="1" fillId="0" borderId="24" xfId="1" applyBorder="1" applyAlignment="1">
      <alignment horizontal="center" vertical="center" wrapText="1"/>
    </xf>
    <xf numFmtId="0" fontId="1" fillId="0" borderId="25" xfId="1" applyBorder="1" applyAlignment="1">
      <alignment horizontal="center" vertical="center" wrapText="1"/>
    </xf>
    <xf numFmtId="4" fontId="53" fillId="0" borderId="68" xfId="1" applyNumberFormat="1" applyFont="1" applyBorder="1" applyAlignment="1">
      <alignment horizontal="left" vertical="center" wrapText="1"/>
    </xf>
    <xf numFmtId="4" fontId="53" fillId="0" borderId="78" xfId="1" applyNumberFormat="1" applyFont="1" applyBorder="1" applyAlignment="1">
      <alignment vertical="center"/>
    </xf>
    <xf numFmtId="4" fontId="53" fillId="0" borderId="1" xfId="1" applyNumberFormat="1" applyFont="1" applyBorder="1" applyAlignment="1">
      <alignment vertical="center"/>
    </xf>
    <xf numFmtId="4" fontId="58" fillId="0" borderId="104" xfId="1" applyNumberFormat="1" applyFont="1" applyBorder="1" applyAlignment="1">
      <alignment horizontal="left" vertical="center" wrapText="1"/>
    </xf>
    <xf numFmtId="4" fontId="58" fillId="0" borderId="74" xfId="1" applyNumberFormat="1" applyFont="1" applyBorder="1" applyAlignment="1">
      <alignment horizontal="left" vertical="center" wrapText="1"/>
    </xf>
    <xf numFmtId="4" fontId="53" fillId="0" borderId="51" xfId="1" applyNumberFormat="1" applyFont="1" applyBorder="1" applyAlignment="1">
      <alignment vertical="center"/>
    </xf>
    <xf numFmtId="4" fontId="53" fillId="0" borderId="0" xfId="1" applyNumberFormat="1" applyFont="1" applyAlignment="1">
      <alignment vertical="center"/>
    </xf>
    <xf numFmtId="4" fontId="52" fillId="8" borderId="23" xfId="1" applyNumberFormat="1" applyFont="1" applyFill="1" applyBorder="1" applyAlignment="1">
      <alignment horizontal="left" vertical="center"/>
    </xf>
    <xf numFmtId="4" fontId="52" fillId="8" borderId="23" xfId="1" applyNumberFormat="1" applyFont="1" applyFill="1" applyBorder="1" applyAlignment="1">
      <alignment vertical="center"/>
    </xf>
    <xf numFmtId="4" fontId="48" fillId="0" borderId="0" xfId="1" applyNumberFormat="1" applyFont="1" applyAlignment="1">
      <alignment horizontal="justify" vertical="center"/>
    </xf>
    <xf numFmtId="0" fontId="62" fillId="0" borderId="0" xfId="3" applyFont="1"/>
    <xf numFmtId="4" fontId="52" fillId="0" borderId="76" xfId="1" applyNumberFormat="1" applyFont="1" applyBorder="1" applyAlignment="1" applyProtection="1">
      <alignment horizontal="justify" vertical="center"/>
      <protection locked="0"/>
    </xf>
    <xf numFmtId="4" fontId="52" fillId="0" borderId="67" xfId="1" applyNumberFormat="1" applyFont="1" applyBorder="1" applyAlignment="1" applyProtection="1">
      <alignment horizontal="justify" vertical="center"/>
      <protection locked="0"/>
    </xf>
    <xf numFmtId="4" fontId="53" fillId="0" borderId="77" xfId="1" applyNumberFormat="1" applyFont="1" applyBorder="1" applyAlignment="1" applyProtection="1">
      <alignment horizontal="right" vertical="center"/>
      <protection locked="0"/>
    </xf>
    <xf numFmtId="4" fontId="53" fillId="0" borderId="66" xfId="1" applyNumberFormat="1" applyFont="1" applyBorder="1" applyAlignment="1" applyProtection="1">
      <alignment horizontal="right" vertical="center" wrapText="1"/>
      <protection locked="0"/>
    </xf>
    <xf numFmtId="4" fontId="52" fillId="0" borderId="104" xfId="1" applyNumberFormat="1" applyFont="1" applyBorder="1" applyAlignment="1" applyProtection="1">
      <alignment horizontal="justify" vertical="center"/>
      <protection locked="0"/>
    </xf>
    <xf numFmtId="4" fontId="52" fillId="0" borderId="69" xfId="1" applyNumberFormat="1" applyFont="1" applyBorder="1" applyAlignment="1" applyProtection="1">
      <alignment horizontal="justify" vertical="center"/>
      <protection locked="0"/>
    </xf>
    <xf numFmtId="4" fontId="53" fillId="0" borderId="18" xfId="1" applyNumberFormat="1" applyFont="1" applyBorder="1" applyAlignment="1" applyProtection="1">
      <alignment horizontal="right" vertical="center"/>
      <protection locked="0"/>
    </xf>
    <xf numFmtId="4" fontId="58" fillId="0" borderId="104" xfId="1" applyNumberFormat="1" applyFont="1" applyBorder="1" applyAlignment="1" applyProtection="1">
      <alignment horizontal="justify" vertical="center"/>
      <protection locked="0"/>
    </xf>
    <xf numFmtId="4" fontId="58" fillId="0" borderId="69" xfId="1" applyNumberFormat="1" applyFont="1" applyBorder="1" applyAlignment="1" applyProtection="1">
      <alignment horizontal="justify" vertical="center"/>
      <protection locked="0"/>
    </xf>
    <xf numFmtId="4" fontId="58" fillId="0" borderId="18" xfId="1" applyNumberFormat="1" applyFont="1" applyBorder="1" applyAlignment="1" applyProtection="1">
      <alignment horizontal="right" vertical="center"/>
      <protection locked="0"/>
    </xf>
    <xf numFmtId="4" fontId="58" fillId="0" borderId="68" xfId="1" applyNumberFormat="1" applyFont="1" applyBorder="1" applyAlignment="1" applyProtection="1">
      <alignment horizontal="right" vertical="center" wrapText="1"/>
      <protection locked="0"/>
    </xf>
    <xf numFmtId="0" fontId="62" fillId="0" borderId="0" xfId="3" applyFont="1" applyAlignment="1">
      <alignment wrapText="1"/>
    </xf>
    <xf numFmtId="4" fontId="52" fillId="0" borderId="114" xfId="1" applyNumberFormat="1" applyFont="1" applyBorder="1" applyAlignment="1" applyProtection="1">
      <alignment horizontal="justify" vertical="center"/>
      <protection locked="0"/>
    </xf>
    <xf numFmtId="4" fontId="52" fillId="0" borderId="98" xfId="1" applyNumberFormat="1" applyFont="1" applyBorder="1" applyAlignment="1" applyProtection="1">
      <alignment horizontal="justify" vertical="center"/>
      <protection locked="0"/>
    </xf>
    <xf numFmtId="4" fontId="53" fillId="0" borderId="3" xfId="1" applyNumberFormat="1" applyFont="1" applyBorder="1" applyAlignment="1" applyProtection="1">
      <alignment horizontal="right" vertical="center"/>
      <protection locked="0"/>
    </xf>
    <xf numFmtId="4" fontId="53" fillId="0" borderId="97" xfId="1" applyNumberFormat="1" applyFont="1" applyBorder="1" applyAlignment="1" applyProtection="1">
      <alignment horizontal="right" vertical="center" wrapText="1"/>
      <protection locked="0"/>
    </xf>
    <xf numFmtId="4" fontId="53" fillId="0" borderId="114" xfId="1" applyNumberFormat="1" applyFont="1" applyBorder="1" applyAlignment="1" applyProtection="1">
      <alignment horizontal="right" vertical="center"/>
      <protection locked="0"/>
    </xf>
    <xf numFmtId="4" fontId="53" fillId="0" borderId="104" xfId="1" applyNumberFormat="1" applyFont="1" applyBorder="1" applyAlignment="1" applyProtection="1">
      <alignment horizontal="right" vertical="center"/>
      <protection locked="0"/>
    </xf>
    <xf numFmtId="4" fontId="52" fillId="0" borderId="109" xfId="1" applyNumberFormat="1" applyFont="1" applyBorder="1" applyAlignment="1" applyProtection="1">
      <alignment horizontal="justify" vertical="center"/>
      <protection locked="0"/>
    </xf>
    <xf numFmtId="4" fontId="52" fillId="0" borderId="73" xfId="1" applyNumberFormat="1" applyFont="1" applyBorder="1" applyAlignment="1" applyProtection="1">
      <alignment horizontal="justify" vertical="center"/>
      <protection locked="0"/>
    </xf>
    <xf numFmtId="4" fontId="53" fillId="0" borderId="0" xfId="1" applyNumberFormat="1" applyFont="1" applyAlignment="1" applyProtection="1">
      <alignment horizontal="right" vertical="center"/>
      <protection locked="0"/>
    </xf>
    <xf numFmtId="4" fontId="53" fillId="0" borderId="51" xfId="1" applyNumberFormat="1" applyFont="1" applyBorder="1" applyAlignment="1" applyProtection="1">
      <alignment horizontal="right" vertical="center" wrapText="1"/>
      <protection locked="0"/>
    </xf>
    <xf numFmtId="4" fontId="52" fillId="8" borderId="23" xfId="1" applyNumberFormat="1" applyFont="1" applyFill="1" applyBorder="1" applyAlignment="1" applyProtection="1">
      <alignment horizontal="justify" vertical="center"/>
      <protection locked="0"/>
    </xf>
    <xf numFmtId="4" fontId="52" fillId="8" borderId="25" xfId="1" applyNumberFormat="1" applyFont="1" applyFill="1" applyBorder="1" applyAlignment="1" applyProtection="1">
      <alignment horizontal="justify" vertical="center"/>
      <protection locked="0"/>
    </xf>
    <xf numFmtId="4" fontId="52" fillId="5" borderId="25" xfId="1" applyNumberFormat="1" applyFont="1" applyFill="1" applyBorder="1" applyAlignment="1">
      <alignment horizontal="right" vertical="center"/>
    </xf>
    <xf numFmtId="4" fontId="52" fillId="8" borderId="64" xfId="1" applyNumberFormat="1" applyFont="1" applyFill="1" applyBorder="1" applyAlignment="1">
      <alignment horizontal="right" vertical="center"/>
    </xf>
    <xf numFmtId="4" fontId="52" fillId="0" borderId="0" xfId="1" applyNumberFormat="1" applyFont="1" applyAlignment="1" applyProtection="1">
      <alignment horizontal="justify" vertical="center"/>
      <protection locked="0"/>
    </xf>
    <xf numFmtId="4" fontId="52" fillId="0" borderId="0" xfId="1" applyNumberFormat="1" applyFont="1" applyAlignment="1">
      <alignment horizontal="right" vertical="center"/>
    </xf>
    <xf numFmtId="4" fontId="38" fillId="8" borderId="23" xfId="1" applyNumberFormat="1" applyFont="1" applyFill="1" applyBorder="1" applyAlignment="1" applyProtection="1">
      <alignment horizontal="left" vertical="center" wrapText="1"/>
      <protection locked="0"/>
    </xf>
    <xf numFmtId="0" fontId="1" fillId="0" borderId="25" xfId="1" applyBorder="1" applyAlignment="1">
      <alignment horizontal="left" vertical="center"/>
    </xf>
    <xf numFmtId="4" fontId="38" fillId="0" borderId="23" xfId="1" applyNumberFormat="1" applyFont="1" applyBorder="1" applyAlignment="1" applyProtection="1">
      <alignment vertical="center" wrapText="1"/>
      <protection locked="0"/>
    </xf>
    <xf numFmtId="4" fontId="52" fillId="0" borderId="102" xfId="1" applyNumberFormat="1" applyFont="1" applyBorder="1" applyAlignment="1" applyProtection="1">
      <alignment horizontal="right" vertical="center" wrapText="1"/>
      <protection locked="0"/>
    </xf>
    <xf numFmtId="4" fontId="52" fillId="0" borderId="48" xfId="1" applyNumberFormat="1" applyFont="1" applyBorder="1" applyAlignment="1">
      <alignment horizontal="right" vertical="center" wrapText="1"/>
    </xf>
    <xf numFmtId="4" fontId="52" fillId="0" borderId="23" xfId="1" applyNumberFormat="1" applyFont="1" applyBorder="1" applyAlignment="1" applyProtection="1">
      <alignment vertical="center" wrapText="1"/>
      <protection locked="0"/>
    </xf>
    <xf numFmtId="4" fontId="52" fillId="0" borderId="64" xfId="1" applyNumberFormat="1" applyFont="1" applyBorder="1" applyAlignment="1" applyProtection="1">
      <alignment horizontal="right" vertical="center" wrapText="1"/>
      <protection locked="0"/>
    </xf>
    <xf numFmtId="4" fontId="52" fillId="0" borderId="64" xfId="1" applyNumberFormat="1" applyFont="1" applyBorder="1" applyAlignment="1">
      <alignment horizontal="right" vertical="center" wrapText="1"/>
    </xf>
    <xf numFmtId="4" fontId="58" fillId="0" borderId="76" xfId="1" applyNumberFormat="1" applyFont="1" applyBorder="1" applyAlignment="1" applyProtection="1">
      <alignment horizontal="left" vertical="center" wrapText="1"/>
      <protection locked="0"/>
    </xf>
    <xf numFmtId="164" fontId="58" fillId="0" borderId="27" xfId="1" applyNumberFormat="1" applyFont="1" applyBorder="1" applyAlignment="1" applyProtection="1">
      <alignment horizontal="right" vertical="center" wrapText="1"/>
      <protection locked="0"/>
    </xf>
    <xf numFmtId="164" fontId="58" fillId="0" borderId="80" xfId="1" applyNumberFormat="1" applyFont="1" applyBorder="1" applyAlignment="1" applyProtection="1">
      <alignment horizontal="right" vertical="center" wrapText="1"/>
      <protection locked="0"/>
    </xf>
    <xf numFmtId="164" fontId="58" fillId="0" borderId="20" xfId="1" applyNumberFormat="1" applyFont="1" applyBorder="1" applyAlignment="1" applyProtection="1">
      <alignment horizontal="right" vertical="center" wrapText="1"/>
      <protection locked="0"/>
    </xf>
    <xf numFmtId="164" fontId="58" fillId="0" borderId="69" xfId="1" applyNumberFormat="1" applyFont="1" applyBorder="1" applyAlignment="1" applyProtection="1">
      <alignment horizontal="right" vertical="center" wrapText="1"/>
      <protection locked="0"/>
    </xf>
    <xf numFmtId="4" fontId="63" fillId="0" borderId="0" xfId="1" applyNumberFormat="1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4" fontId="49" fillId="0" borderId="0" xfId="1" applyNumberFormat="1" applyFont="1" applyAlignment="1" applyProtection="1">
      <alignment vertical="center"/>
      <protection locked="0"/>
    </xf>
    <xf numFmtId="0" fontId="1" fillId="0" borderId="25" xfId="1" applyBorder="1" applyAlignment="1">
      <alignment vertical="center" wrapText="1"/>
    </xf>
    <xf numFmtId="4" fontId="38" fillId="5" borderId="101" xfId="1" applyNumberFormat="1" applyFont="1" applyFill="1" applyBorder="1" applyAlignment="1" applyProtection="1">
      <alignment horizontal="center" vertical="center" wrapText="1"/>
      <protection locked="0"/>
    </xf>
    <xf numFmtId="4" fontId="22" fillId="0" borderId="0" xfId="1" applyNumberFormat="1" applyFont="1" applyAlignment="1">
      <alignment vertical="center"/>
    </xf>
    <xf numFmtId="4" fontId="52" fillId="5" borderId="23" xfId="1" applyNumberFormat="1" applyFont="1" applyFill="1" applyBorder="1" applyAlignment="1" applyProtection="1">
      <alignment horizontal="left" vertical="center"/>
      <protection locked="0"/>
    </xf>
    <xf numFmtId="4" fontId="52" fillId="5" borderId="25" xfId="1" applyNumberFormat="1" applyFont="1" applyFill="1" applyBorder="1" applyAlignment="1" applyProtection="1">
      <alignment horizontal="left" vertical="center"/>
      <protection locked="0"/>
    </xf>
    <xf numFmtId="4" fontId="52" fillId="5" borderId="64" xfId="1" applyNumberFormat="1" applyFont="1" applyFill="1" applyBorder="1" applyAlignment="1">
      <alignment horizontal="right" vertical="center"/>
    </xf>
    <xf numFmtId="4" fontId="52" fillId="0" borderId="1" xfId="1" applyNumberFormat="1" applyFont="1" applyBorder="1" applyAlignment="1" applyProtection="1">
      <alignment horizontal="right" vertical="center"/>
      <protection locked="0"/>
    </xf>
    <xf numFmtId="4" fontId="52" fillId="0" borderId="78" xfId="1" applyNumberFormat="1" applyFont="1" applyBorder="1" applyAlignment="1" applyProtection="1">
      <alignment horizontal="right" vertical="center"/>
      <protection locked="0"/>
    </xf>
    <xf numFmtId="4" fontId="37" fillId="0" borderId="104" xfId="1" applyNumberFormat="1" applyFont="1" applyBorder="1" applyAlignment="1" applyProtection="1">
      <alignment horizontal="left" vertical="center"/>
      <protection locked="0"/>
    </xf>
    <xf numFmtId="4" fontId="37" fillId="0" borderId="69" xfId="1" applyNumberFormat="1" applyFont="1" applyBorder="1" applyAlignment="1" applyProtection="1">
      <alignment horizontal="left" vertical="center"/>
      <protection locked="0"/>
    </xf>
    <xf numFmtId="4" fontId="53" fillId="0" borderId="1" xfId="1" applyNumberFormat="1" applyFont="1" applyBorder="1" applyAlignment="1" applyProtection="1">
      <alignment horizontal="right" vertical="center"/>
      <protection locked="0"/>
    </xf>
    <xf numFmtId="4" fontId="53" fillId="0" borderId="78" xfId="1" applyNumberFormat="1" applyFont="1" applyBorder="1" applyAlignment="1" applyProtection="1">
      <alignment horizontal="right" vertical="center"/>
      <protection locked="0"/>
    </xf>
    <xf numFmtId="4" fontId="53" fillId="0" borderId="104" xfId="1" applyNumberFormat="1" applyFont="1" applyBorder="1" applyAlignment="1" applyProtection="1">
      <alignment horizontal="left" vertical="center"/>
      <protection locked="0"/>
    </xf>
    <xf numFmtId="4" fontId="53" fillId="0" borderId="69" xfId="1" applyNumberFormat="1" applyFont="1" applyBorder="1" applyAlignment="1" applyProtection="1">
      <alignment horizontal="left" vertical="center"/>
      <protection locked="0"/>
    </xf>
    <xf numFmtId="4" fontId="53" fillId="0" borderId="68" xfId="1" applyNumberFormat="1" applyFont="1" applyBorder="1" applyAlignment="1" applyProtection="1">
      <alignment horizontal="right" vertical="center"/>
      <protection locked="0"/>
    </xf>
    <xf numFmtId="4" fontId="53" fillId="0" borderId="104" xfId="1" applyNumberFormat="1" applyFont="1" applyBorder="1" applyAlignment="1" applyProtection="1">
      <alignment horizontal="left" vertical="center" wrapText="1"/>
      <protection locked="0"/>
    </xf>
    <xf numFmtId="4" fontId="53" fillId="0" borderId="69" xfId="1" applyNumberFormat="1" applyFont="1" applyBorder="1" applyAlignment="1" applyProtection="1">
      <alignment horizontal="left" vertical="center" wrapText="1"/>
      <protection locked="0"/>
    </xf>
    <xf numFmtId="4" fontId="53" fillId="0" borderId="109" xfId="1" applyNumberFormat="1" applyFont="1" applyBorder="1" applyAlignment="1" applyProtection="1">
      <alignment horizontal="left" vertical="center"/>
      <protection locked="0"/>
    </xf>
    <xf numFmtId="4" fontId="53" fillId="0" borderId="73" xfId="1" applyNumberFormat="1" applyFont="1" applyBorder="1" applyAlignment="1" applyProtection="1">
      <alignment horizontal="left" vertical="center"/>
      <protection locked="0"/>
    </xf>
    <xf numFmtId="4" fontId="53" fillId="0" borderId="97" xfId="1" applyNumberFormat="1" applyFont="1" applyBorder="1" applyAlignment="1" applyProtection="1">
      <alignment horizontal="right" vertical="center"/>
      <protection locked="0"/>
    </xf>
    <xf numFmtId="4" fontId="53" fillId="0" borderId="109" xfId="1" applyNumberFormat="1" applyFont="1" applyBorder="1" applyAlignment="1" applyProtection="1">
      <alignment horizontal="left" vertical="center" wrapText="1"/>
      <protection locked="0"/>
    </xf>
    <xf numFmtId="4" fontId="53" fillId="0" borderId="73" xfId="1" applyNumberFormat="1" applyFont="1" applyBorder="1" applyAlignment="1" applyProtection="1">
      <alignment horizontal="left" vertical="center" wrapText="1"/>
      <protection locked="0"/>
    </xf>
    <xf numFmtId="4" fontId="53" fillId="0" borderId="115" xfId="1" applyNumberFormat="1" applyFont="1" applyBorder="1" applyAlignment="1" applyProtection="1">
      <alignment horizontal="right" vertical="center"/>
      <protection locked="0"/>
    </xf>
    <xf numFmtId="4" fontId="53" fillId="0" borderId="72" xfId="1" applyNumberFormat="1" applyFont="1" applyBorder="1" applyAlignment="1" applyProtection="1">
      <alignment horizontal="right" vertical="center"/>
      <protection locked="0"/>
    </xf>
    <xf numFmtId="4" fontId="38" fillId="8" borderId="23" xfId="1" applyNumberFormat="1" applyFont="1" applyFill="1" applyBorder="1" applyAlignment="1" applyProtection="1">
      <alignment vertical="center"/>
      <protection locked="0"/>
    </xf>
    <xf numFmtId="4" fontId="38" fillId="8" borderId="25" xfId="1" applyNumberFormat="1" applyFont="1" applyFill="1" applyBorder="1" applyAlignment="1" applyProtection="1">
      <alignment vertical="center"/>
      <protection locked="0"/>
    </xf>
    <xf numFmtId="4" fontId="52" fillId="5" borderId="25" xfId="1" applyNumberFormat="1" applyFont="1" applyFill="1" applyBorder="1" applyAlignment="1" applyProtection="1">
      <alignment vertical="center"/>
      <protection locked="0"/>
    </xf>
    <xf numFmtId="4" fontId="52" fillId="5" borderId="23" xfId="1" applyNumberFormat="1" applyFont="1" applyFill="1" applyBorder="1" applyAlignment="1" applyProtection="1">
      <alignment horizontal="center" vertical="center" wrapText="1"/>
      <protection locked="0"/>
    </xf>
    <xf numFmtId="4" fontId="52" fillId="5" borderId="25" xfId="1" applyNumberFormat="1" applyFont="1" applyFill="1" applyBorder="1" applyAlignment="1" applyProtection="1">
      <alignment horizontal="center" vertical="center" wrapText="1"/>
      <protection locked="0"/>
    </xf>
    <xf numFmtId="4" fontId="38" fillId="5" borderId="23" xfId="1" applyNumberFormat="1" applyFont="1" applyFill="1" applyBorder="1" applyAlignment="1" applyProtection="1">
      <alignment horizontal="center" vertical="center" wrapText="1"/>
      <protection locked="0"/>
    </xf>
    <xf numFmtId="4" fontId="52" fillId="0" borderId="76" xfId="1" applyNumberFormat="1" applyFont="1" applyBorder="1" applyAlignment="1" applyProtection="1">
      <alignment vertical="center"/>
      <protection locked="0"/>
    </xf>
    <xf numFmtId="4" fontId="52" fillId="0" borderId="67" xfId="1" applyNumberFormat="1" applyFont="1" applyBorder="1" applyAlignment="1" applyProtection="1">
      <alignment vertical="center"/>
      <protection locked="0"/>
    </xf>
    <xf numFmtId="4" fontId="58" fillId="0" borderId="104" xfId="1" applyNumberFormat="1" applyFont="1" applyBorder="1" applyAlignment="1" applyProtection="1">
      <alignment vertical="center"/>
      <protection locked="0"/>
    </xf>
    <xf numFmtId="4" fontId="58" fillId="0" borderId="69" xfId="1" applyNumberFormat="1" applyFont="1" applyBorder="1" applyAlignment="1" applyProtection="1">
      <alignment vertical="center"/>
      <protection locked="0"/>
    </xf>
    <xf numFmtId="4" fontId="58" fillId="0" borderId="78" xfId="1" applyNumberFormat="1" applyFont="1" applyBorder="1" applyAlignment="1" applyProtection="1">
      <alignment vertical="center"/>
      <protection locked="0"/>
    </xf>
    <xf numFmtId="4" fontId="58" fillId="0" borderId="80" xfId="1" applyNumberFormat="1" applyFont="1" applyBorder="1" applyAlignment="1" applyProtection="1">
      <alignment vertical="center"/>
      <protection locked="0"/>
    </xf>
    <xf numFmtId="4" fontId="58" fillId="0" borderId="69" xfId="1" applyNumberFormat="1" applyFont="1" applyBorder="1" applyAlignment="1" applyProtection="1">
      <alignment vertical="center" wrapText="1"/>
      <protection locked="0"/>
    </xf>
    <xf numFmtId="4" fontId="52" fillId="0" borderId="104" xfId="1" applyNumberFormat="1" applyFont="1" applyBorder="1" applyAlignment="1" applyProtection="1">
      <alignment vertical="center"/>
      <protection locked="0"/>
    </xf>
    <xf numFmtId="4" fontId="52" fillId="0" borderId="69" xfId="1" applyNumberFormat="1" applyFont="1" applyBorder="1" applyAlignment="1" applyProtection="1">
      <alignment vertical="center"/>
      <protection locked="0"/>
    </xf>
    <xf numFmtId="4" fontId="52" fillId="0" borderId="80" xfId="1" applyNumberFormat="1" applyFont="1" applyBorder="1" applyAlignment="1" applyProtection="1">
      <alignment vertical="center"/>
      <protection locked="0"/>
    </xf>
    <xf numFmtId="4" fontId="58" fillId="0" borderId="104" xfId="1" applyNumberFormat="1" applyFont="1" applyBorder="1" applyAlignment="1" applyProtection="1">
      <alignment horizontal="left" vertical="center"/>
      <protection locked="0"/>
    </xf>
    <xf numFmtId="4" fontId="58" fillId="0" borderId="69" xfId="1" applyNumberFormat="1" applyFont="1" applyBorder="1" applyAlignment="1" applyProtection="1">
      <alignment horizontal="left" vertical="center"/>
      <protection locked="0"/>
    </xf>
    <xf numFmtId="4" fontId="58" fillId="0" borderId="68" xfId="1" applyNumberFormat="1" applyFont="1" applyBorder="1" applyAlignment="1" applyProtection="1">
      <alignment horizontal="right" vertical="center"/>
      <protection locked="0"/>
    </xf>
    <xf numFmtId="4" fontId="58" fillId="0" borderId="69" xfId="1" applyNumberFormat="1" applyFont="1" applyBorder="1" applyAlignment="1" applyProtection="1">
      <alignment horizontal="right" vertical="center"/>
      <protection locked="0"/>
    </xf>
    <xf numFmtId="4" fontId="58" fillId="0" borderId="109" xfId="1" applyNumberFormat="1" applyFont="1" applyBorder="1" applyAlignment="1" applyProtection="1">
      <alignment horizontal="left" vertical="center" wrapText="1"/>
      <protection locked="0"/>
    </xf>
    <xf numFmtId="4" fontId="58" fillId="0" borderId="73" xfId="1" applyNumberFormat="1" applyFont="1" applyBorder="1" applyAlignment="1" applyProtection="1">
      <alignment horizontal="left" vertical="center" wrapText="1"/>
      <protection locked="0"/>
    </xf>
    <xf numFmtId="4" fontId="52" fillId="5" borderId="64" xfId="1" applyNumberFormat="1" applyFont="1" applyFill="1" applyBorder="1" applyAlignment="1">
      <alignment vertical="center"/>
    </xf>
    <xf numFmtId="0" fontId="1" fillId="0" borderId="0" xfId="1" applyAlignment="1">
      <alignment horizontal="left" vertical="center"/>
    </xf>
    <xf numFmtId="4" fontId="53" fillId="0" borderId="0" xfId="1" applyNumberFormat="1" applyFont="1" applyAlignment="1">
      <alignment horizontal="justify" vertical="center"/>
    </xf>
    <xf numFmtId="4" fontId="38" fillId="8" borderId="23" xfId="1" applyNumberFormat="1" applyFont="1" applyFill="1" applyBorder="1" applyAlignment="1">
      <alignment horizontal="left" vertical="center"/>
    </xf>
    <xf numFmtId="4" fontId="38" fillId="8" borderId="25" xfId="1" applyNumberFormat="1" applyFont="1" applyFill="1" applyBorder="1" applyAlignment="1">
      <alignment horizontal="left" vertical="center"/>
    </xf>
    <xf numFmtId="4" fontId="38" fillId="5" borderId="23" xfId="1" applyNumberFormat="1" applyFont="1" applyFill="1" applyBorder="1" applyAlignment="1">
      <alignment horizontal="center" vertical="center" wrapText="1"/>
    </xf>
    <xf numFmtId="4" fontId="53" fillId="0" borderId="104" xfId="1" applyNumberFormat="1" applyFont="1" applyBorder="1" applyAlignment="1" applyProtection="1">
      <alignment horizontal="justify" vertical="center"/>
      <protection locked="0"/>
    </xf>
    <xf numFmtId="4" fontId="53" fillId="0" borderId="69" xfId="1" applyNumberFormat="1" applyFont="1" applyBorder="1" applyAlignment="1" applyProtection="1">
      <alignment horizontal="justify" vertical="center"/>
      <protection locked="0"/>
    </xf>
    <xf numFmtId="0" fontId="2" fillId="0" borderId="0" xfId="1" applyFont="1"/>
    <xf numFmtId="4" fontId="53" fillId="0" borderId="23" xfId="1" applyNumberFormat="1" applyFont="1" applyBorder="1" applyAlignment="1">
      <alignment vertical="center" wrapText="1"/>
    </xf>
    <xf numFmtId="4" fontId="53" fillId="4" borderId="83" xfId="1" applyNumberFormat="1" applyFont="1" applyFill="1" applyBorder="1" applyAlignment="1">
      <alignment vertical="center" wrapText="1"/>
    </xf>
    <xf numFmtId="0" fontId="1" fillId="4" borderId="0" xfId="1" applyFill="1"/>
    <xf numFmtId="0" fontId="37" fillId="0" borderId="0" xfId="1" applyFont="1" applyAlignment="1">
      <alignment wrapText="1"/>
    </xf>
    <xf numFmtId="0" fontId="1" fillId="0" borderId="0" xfId="1" applyAlignment="1">
      <alignment wrapText="1"/>
    </xf>
    <xf numFmtId="4" fontId="35" fillId="0" borderId="0" xfId="1" applyNumberFormat="1" applyFont="1" applyAlignment="1" applyProtection="1">
      <alignment horizontal="left" vertical="center" wrapText="1"/>
      <protection locked="0"/>
    </xf>
    <xf numFmtId="4" fontId="64" fillId="0" borderId="0" xfId="1" applyNumberFormat="1" applyFont="1" applyAlignment="1" applyProtection="1">
      <alignment vertical="center"/>
      <protection locked="0"/>
    </xf>
    <xf numFmtId="4" fontId="65" fillId="0" borderId="0" xfId="1" applyNumberFormat="1" applyFont="1" applyAlignment="1" applyProtection="1">
      <alignment vertical="center"/>
      <protection locked="0"/>
    </xf>
    <xf numFmtId="4" fontId="38" fillId="5" borderId="24" xfId="1" applyNumberFormat="1" applyFont="1" applyFill="1" applyBorder="1" applyAlignment="1" applyProtection="1">
      <alignment horizontal="center" vertical="center" wrapText="1"/>
      <protection locked="0"/>
    </xf>
    <xf numFmtId="4" fontId="38" fillId="5" borderId="25" xfId="1" applyNumberFormat="1" applyFont="1" applyFill="1" applyBorder="1" applyAlignment="1" applyProtection="1">
      <alignment horizontal="center" vertical="center" wrapText="1"/>
      <protection locked="0"/>
    </xf>
    <xf numFmtId="4" fontId="52" fillId="5" borderId="99" xfId="1" applyNumberFormat="1" applyFont="1" applyFill="1" applyBorder="1" applyAlignment="1" applyProtection="1">
      <alignment horizontal="center" vertical="center" wrapText="1"/>
      <protection locked="0"/>
    </xf>
    <xf numFmtId="4" fontId="52" fillId="5" borderId="48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1" applyFill="1" applyAlignment="1">
      <alignment vertical="center" wrapText="1"/>
    </xf>
    <xf numFmtId="4" fontId="52" fillId="4" borderId="0" xfId="1" applyNumberFormat="1" applyFont="1" applyFill="1" applyAlignment="1" applyProtection="1">
      <alignment horizontal="center" vertical="center" wrapText="1"/>
      <protection locked="0"/>
    </xf>
    <xf numFmtId="4" fontId="53" fillId="5" borderId="85" xfId="1" applyNumberFormat="1" applyFont="1" applyFill="1" applyBorder="1" applyAlignment="1" applyProtection="1">
      <alignment horizontal="center" vertical="center" wrapText="1"/>
      <protection locked="0"/>
    </xf>
    <xf numFmtId="4" fontId="53" fillId="5" borderId="84" xfId="1" applyNumberFormat="1" applyFont="1" applyFill="1" applyBorder="1" applyAlignment="1" applyProtection="1">
      <alignment horizontal="center" vertical="center" wrapText="1"/>
      <protection locked="0"/>
    </xf>
    <xf numFmtId="4" fontId="53" fillId="5" borderId="22" xfId="1" applyNumberFormat="1" applyFont="1" applyFill="1" applyBorder="1" applyAlignment="1" applyProtection="1">
      <alignment horizontal="center" vertical="center" wrapText="1"/>
      <protection locked="0"/>
    </xf>
    <xf numFmtId="4" fontId="53" fillId="5" borderId="99" xfId="1" applyNumberFormat="1" applyFont="1" applyFill="1" applyBorder="1" applyAlignment="1" applyProtection="1">
      <alignment vertical="center" wrapText="1"/>
      <protection locked="0"/>
    </xf>
    <xf numFmtId="4" fontId="53" fillId="5" borderId="21" xfId="1" applyNumberFormat="1" applyFont="1" applyFill="1" applyBorder="1" applyAlignment="1" applyProtection="1">
      <alignment horizontal="center" vertical="center" wrapText="1"/>
      <protection locked="0"/>
    </xf>
    <xf numFmtId="4" fontId="52" fillId="5" borderId="75" xfId="1" applyNumberFormat="1" applyFont="1" applyFill="1" applyBorder="1" applyAlignment="1" applyProtection="1">
      <alignment horizontal="center" vertical="center" wrapText="1"/>
      <protection locked="0"/>
    </xf>
    <xf numFmtId="4" fontId="53" fillId="4" borderId="0" xfId="1" applyNumberFormat="1" applyFont="1" applyFill="1" applyAlignment="1" applyProtection="1">
      <alignment horizontal="center" vertical="center" wrapText="1"/>
      <protection locked="0"/>
    </xf>
    <xf numFmtId="4" fontId="38" fillId="0" borderId="26" xfId="1" applyNumberFormat="1" applyFont="1" applyBorder="1" applyAlignment="1">
      <alignment horizontal="left" vertical="center" wrapText="1"/>
    </xf>
    <xf numFmtId="4" fontId="52" fillId="0" borderId="99" xfId="1" applyNumberFormat="1" applyFont="1" applyBorder="1" applyAlignment="1" applyProtection="1">
      <alignment horizontal="right" vertical="center" wrapText="1"/>
      <protection locked="0"/>
    </xf>
    <xf numFmtId="4" fontId="52" fillId="0" borderId="116" xfId="1" applyNumberFormat="1" applyFont="1" applyBorder="1" applyAlignment="1" applyProtection="1">
      <alignment horizontal="right" vertical="center" wrapText="1"/>
      <protection locked="0"/>
    </xf>
    <xf numFmtId="4" fontId="52" fillId="0" borderId="25" xfId="1" applyNumberFormat="1" applyFont="1" applyBorder="1" applyAlignment="1" applyProtection="1">
      <alignment horizontal="right" vertical="center" wrapText="1"/>
      <protection locked="0"/>
    </xf>
    <xf numFmtId="4" fontId="52" fillId="0" borderId="99" xfId="1" applyNumberFormat="1" applyFont="1" applyBorder="1" applyAlignment="1" applyProtection="1">
      <alignment vertical="center" wrapText="1"/>
      <protection locked="0"/>
    </xf>
    <xf numFmtId="4" fontId="52" fillId="0" borderId="113" xfId="1" applyNumberFormat="1" applyFont="1" applyBorder="1" applyAlignment="1" applyProtection="1">
      <alignment horizontal="right" vertical="center" wrapText="1"/>
      <protection locked="0"/>
    </xf>
    <xf numFmtId="4" fontId="52" fillId="0" borderId="24" xfId="1" applyNumberFormat="1" applyFont="1" applyBorder="1" applyAlignment="1" applyProtection="1">
      <alignment horizontal="right" vertical="center" wrapText="1"/>
      <protection locked="0"/>
    </xf>
    <xf numFmtId="4" fontId="52" fillId="4" borderId="0" xfId="1" applyNumberFormat="1" applyFont="1" applyFill="1" applyAlignment="1" applyProtection="1">
      <alignment horizontal="right" vertical="center" wrapText="1"/>
      <protection locked="0"/>
    </xf>
    <xf numFmtId="4" fontId="52" fillId="4" borderId="0" xfId="1" applyNumberFormat="1" applyFont="1" applyFill="1" applyAlignment="1">
      <alignment horizontal="right" vertical="center" wrapText="1"/>
    </xf>
    <xf numFmtId="4" fontId="52" fillId="0" borderId="64" xfId="1" applyNumberFormat="1" applyFont="1" applyBorder="1" applyAlignment="1" applyProtection="1">
      <alignment vertical="center" wrapText="1"/>
      <protection locked="0"/>
    </xf>
    <xf numFmtId="4" fontId="52" fillId="0" borderId="116" xfId="1" applyNumberFormat="1" applyFont="1" applyBorder="1" applyAlignment="1" applyProtection="1">
      <alignment vertical="center" wrapText="1"/>
      <protection locked="0"/>
    </xf>
    <xf numFmtId="4" fontId="52" fillId="0" borderId="113" xfId="1" applyNumberFormat="1" applyFont="1" applyBorder="1" applyAlignment="1" applyProtection="1">
      <alignment vertical="center" wrapText="1"/>
      <protection locked="0"/>
    </xf>
    <xf numFmtId="4" fontId="52" fillId="4" borderId="0" xfId="1" applyNumberFormat="1" applyFont="1" applyFill="1" applyAlignment="1" applyProtection="1">
      <alignment vertical="center" wrapText="1"/>
      <protection locked="0"/>
    </xf>
    <xf numFmtId="4" fontId="58" fillId="0" borderId="78" xfId="1" applyNumberFormat="1" applyFont="1" applyBorder="1" applyAlignment="1" applyProtection="1">
      <alignment horizontal="left" vertical="center" wrapText="1"/>
      <protection locked="0"/>
    </xf>
    <xf numFmtId="4" fontId="58" fillId="0" borderId="79" xfId="1" applyNumberFormat="1" applyFont="1" applyBorder="1" applyAlignment="1" applyProtection="1">
      <alignment horizontal="right" vertical="center" wrapText="1"/>
      <protection locked="0"/>
    </xf>
    <xf numFmtId="4" fontId="58" fillId="0" borderId="20" xfId="1" applyNumberFormat="1" applyFont="1" applyBorder="1" applyAlignment="1" applyProtection="1">
      <alignment horizontal="right" vertical="center" wrapText="1"/>
      <protection locked="0"/>
    </xf>
    <xf numFmtId="4" fontId="58" fillId="0" borderId="80" xfId="1" applyNumberFormat="1" applyFont="1" applyBorder="1" applyAlignment="1" applyProtection="1">
      <alignment horizontal="right" vertical="center" wrapText="1"/>
      <protection locked="0"/>
    </xf>
    <xf numFmtId="4" fontId="58" fillId="0" borderId="87" xfId="1" applyNumberFormat="1" applyFont="1" applyBorder="1" applyAlignment="1" applyProtection="1">
      <alignment vertical="center" wrapText="1"/>
      <protection locked="0"/>
    </xf>
    <xf numFmtId="4" fontId="58" fillId="0" borderId="8" xfId="1" applyNumberFormat="1" applyFont="1" applyBorder="1" applyAlignment="1" applyProtection="1">
      <alignment horizontal="right" vertical="center" wrapText="1"/>
      <protection locked="0"/>
    </xf>
    <xf numFmtId="4" fontId="58" fillId="0" borderId="1" xfId="1" applyNumberFormat="1" applyFont="1" applyBorder="1" applyAlignment="1" applyProtection="1">
      <alignment horizontal="right" vertical="center" wrapText="1"/>
      <protection locked="0"/>
    </xf>
    <xf numFmtId="4" fontId="59" fillId="0" borderId="48" xfId="1" applyNumberFormat="1" applyFont="1" applyBorder="1" applyAlignment="1">
      <alignment horizontal="right" vertical="center" wrapText="1"/>
    </xf>
    <xf numFmtId="4" fontId="58" fillId="4" borderId="0" xfId="1" applyNumberFormat="1" applyFont="1" applyFill="1" applyAlignment="1" applyProtection="1">
      <alignment horizontal="right" vertical="center" wrapText="1"/>
      <protection locked="0"/>
    </xf>
    <xf numFmtId="4" fontId="59" fillId="4" borderId="0" xfId="1" applyNumberFormat="1" applyFont="1" applyFill="1" applyAlignment="1">
      <alignment horizontal="right" vertical="center" wrapText="1"/>
    </xf>
    <xf numFmtId="4" fontId="58" fillId="0" borderId="68" xfId="1" applyNumberFormat="1" applyFont="1" applyBorder="1" applyAlignment="1" applyProtection="1">
      <alignment horizontal="left" vertical="center" wrapText="1"/>
      <protection locked="0"/>
    </xf>
    <xf numFmtId="4" fontId="58" fillId="0" borderId="81" xfId="1" applyNumberFormat="1" applyFont="1" applyBorder="1" applyAlignment="1" applyProtection="1">
      <alignment horizontal="right" vertical="center" wrapText="1"/>
      <protection locked="0"/>
    </xf>
    <xf numFmtId="4" fontId="58" fillId="0" borderId="69" xfId="1" applyNumberFormat="1" applyFont="1" applyBorder="1" applyAlignment="1" applyProtection="1">
      <alignment horizontal="right" vertical="center" wrapText="1"/>
      <protection locked="0"/>
    </xf>
    <xf numFmtId="4" fontId="58" fillId="0" borderId="19" xfId="1" applyNumberFormat="1" applyFont="1" applyBorder="1" applyAlignment="1" applyProtection="1">
      <alignment horizontal="right" vertical="center" wrapText="1"/>
      <protection locked="0"/>
    </xf>
    <xf numFmtId="4" fontId="58" fillId="0" borderId="18" xfId="1" applyNumberFormat="1" applyFont="1" applyBorder="1" applyAlignment="1" applyProtection="1">
      <alignment horizontal="right" vertical="center" wrapText="1"/>
      <protection locked="0"/>
    </xf>
    <xf numFmtId="4" fontId="66" fillId="0" borderId="68" xfId="1" applyNumberFormat="1" applyFont="1" applyBorder="1" applyAlignment="1" applyProtection="1">
      <alignment horizontal="left" vertical="center" wrapText="1"/>
      <protection locked="0"/>
    </xf>
    <xf numFmtId="4" fontId="67" fillId="0" borderId="68" xfId="1" applyNumberFormat="1" applyFont="1" applyBorder="1" applyAlignment="1" applyProtection="1">
      <alignment vertical="center" wrapText="1"/>
      <protection locked="0"/>
    </xf>
    <xf numFmtId="4" fontId="67" fillId="0" borderId="81" xfId="1" applyNumberFormat="1" applyFont="1" applyBorder="1" applyAlignment="1" applyProtection="1">
      <alignment horizontal="right" vertical="center" wrapText="1"/>
      <protection locked="0"/>
    </xf>
    <xf numFmtId="4" fontId="67" fillId="0" borderId="17" xfId="1" applyNumberFormat="1" applyFont="1" applyBorder="1" applyAlignment="1" applyProtection="1">
      <alignment horizontal="right" vertical="center" wrapText="1"/>
      <protection locked="0"/>
    </xf>
    <xf numFmtId="4" fontId="67" fillId="0" borderId="69" xfId="1" applyNumberFormat="1" applyFont="1" applyBorder="1" applyAlignment="1" applyProtection="1">
      <alignment horizontal="right" vertical="center" wrapText="1"/>
      <protection locked="0"/>
    </xf>
    <xf numFmtId="4" fontId="67" fillId="0" borderId="68" xfId="1" applyNumberFormat="1" applyFont="1" applyBorder="1" applyAlignment="1" applyProtection="1">
      <alignment horizontal="right" vertical="center" wrapText="1"/>
      <protection locked="0"/>
    </xf>
    <xf numFmtId="4" fontId="67" fillId="0" borderId="19" xfId="1" applyNumberFormat="1" applyFont="1" applyBorder="1" applyAlignment="1" applyProtection="1">
      <alignment horizontal="right" vertical="center" wrapText="1"/>
      <protection locked="0"/>
    </xf>
    <xf numFmtId="4" fontId="67" fillId="0" borderId="78" xfId="1" applyNumberFormat="1" applyFont="1" applyBorder="1" applyAlignment="1" applyProtection="1">
      <alignment horizontal="right" vertical="center" wrapText="1"/>
      <protection locked="0"/>
    </xf>
    <xf numFmtId="4" fontId="68" fillId="0" borderId="68" xfId="1" applyNumberFormat="1" applyFont="1" applyBorder="1" applyAlignment="1" applyProtection="1">
      <alignment vertical="center" wrapText="1"/>
      <protection locked="0"/>
    </xf>
    <xf numFmtId="4" fontId="39" fillId="4" borderId="64" xfId="1" applyNumberFormat="1" applyFont="1" applyFill="1" applyBorder="1" applyAlignment="1">
      <alignment horizontal="left" vertical="center" wrapText="1"/>
    </xf>
    <xf numFmtId="4" fontId="39" fillId="4" borderId="99" xfId="1" applyNumberFormat="1" applyFont="1" applyFill="1" applyBorder="1" applyAlignment="1">
      <alignment horizontal="right" vertical="center" wrapText="1"/>
    </xf>
    <xf numFmtId="4" fontId="39" fillId="4" borderId="64" xfId="1" applyNumberFormat="1" applyFont="1" applyFill="1" applyBorder="1" applyAlignment="1">
      <alignment horizontal="right" vertical="center" wrapText="1"/>
    </xf>
    <xf numFmtId="0" fontId="39" fillId="4" borderId="66" xfId="3" applyFont="1" applyFill="1" applyBorder="1" applyAlignment="1">
      <alignment vertical="center" wrapText="1"/>
    </xf>
    <xf numFmtId="4" fontId="39" fillId="4" borderId="99" xfId="1" applyNumberFormat="1" applyFont="1" applyFill="1" applyBorder="1" applyAlignment="1" applyProtection="1">
      <alignment horizontal="right" vertical="center" wrapText="1"/>
      <protection locked="0"/>
    </xf>
    <xf numFmtId="4" fontId="39" fillId="4" borderId="116" xfId="1" applyNumberFormat="1" applyFont="1" applyFill="1" applyBorder="1" applyAlignment="1" applyProtection="1">
      <alignment horizontal="right" vertical="center" wrapText="1"/>
      <protection locked="0"/>
    </xf>
    <xf numFmtId="4" fontId="39" fillId="4" borderId="25" xfId="1" applyNumberFormat="1" applyFont="1" applyFill="1" applyBorder="1" applyAlignment="1" applyProtection="1">
      <alignment horizontal="right" vertical="center" wrapText="1"/>
      <protection locked="0"/>
    </xf>
    <xf numFmtId="4" fontId="39" fillId="4" borderId="64" xfId="1" applyNumberFormat="1" applyFont="1" applyFill="1" applyBorder="1" applyAlignment="1" applyProtection="1">
      <alignment horizontal="right" vertical="center" wrapText="1"/>
      <protection locked="0"/>
    </xf>
    <xf numFmtId="4" fontId="39" fillId="4" borderId="113" xfId="1" applyNumberFormat="1" applyFont="1" applyFill="1" applyBorder="1" applyAlignment="1" applyProtection="1">
      <alignment horizontal="right" vertical="center" wrapText="1"/>
      <protection locked="0"/>
    </xf>
    <xf numFmtId="4" fontId="39" fillId="4" borderId="64" xfId="1" applyNumberFormat="1" applyFont="1" applyFill="1" applyBorder="1" applyAlignment="1" applyProtection="1">
      <alignment vertical="center" wrapText="1"/>
      <protection locked="0"/>
    </xf>
    <xf numFmtId="4" fontId="42" fillId="4" borderId="64" xfId="1" applyNumberFormat="1" applyFont="1" applyFill="1" applyBorder="1" applyAlignment="1">
      <alignment horizontal="right" vertical="center" wrapText="1"/>
    </xf>
    <xf numFmtId="0" fontId="39" fillId="4" borderId="64" xfId="3" applyFont="1" applyFill="1" applyBorder="1" applyAlignment="1">
      <alignment vertical="center" wrapText="1"/>
    </xf>
    <xf numFmtId="4" fontId="42" fillId="4" borderId="75" xfId="1" applyNumberFormat="1" applyFont="1" applyFill="1" applyBorder="1" applyAlignment="1">
      <alignment horizontal="right" vertical="center" wrapText="1"/>
    </xf>
    <xf numFmtId="4" fontId="22" fillId="0" borderId="0" xfId="1" applyNumberFormat="1" applyFont="1" applyAlignment="1" applyProtection="1">
      <alignment vertical="center"/>
      <protection locked="0"/>
    </xf>
    <xf numFmtId="4" fontId="19" fillId="0" borderId="0" xfId="1" applyNumberFormat="1" applyFont="1" applyAlignment="1" applyProtection="1">
      <alignment horizontal="left" vertical="center"/>
      <protection locked="0"/>
    </xf>
    <xf numFmtId="4" fontId="47" fillId="0" borderId="0" xfId="1" applyNumberFormat="1" applyFont="1" applyAlignment="1">
      <alignment horizontal="left" vertical="center"/>
    </xf>
    <xf numFmtId="4" fontId="69" fillId="8" borderId="23" xfId="1" applyNumberFormat="1" applyFont="1" applyFill="1" applyBorder="1" applyAlignment="1" applyProtection="1">
      <alignment horizontal="center" vertical="center" wrapText="1"/>
      <protection locked="0"/>
    </xf>
    <xf numFmtId="4" fontId="69" fillId="8" borderId="25" xfId="1" applyNumberFormat="1" applyFont="1" applyFill="1" applyBorder="1" applyAlignment="1" applyProtection="1">
      <alignment horizontal="center" vertical="center" wrapText="1"/>
      <protection locked="0"/>
    </xf>
    <xf numFmtId="4" fontId="69" fillId="5" borderId="26" xfId="1" applyNumberFormat="1" applyFont="1" applyFill="1" applyBorder="1" applyAlignment="1" applyProtection="1">
      <alignment horizontal="center" vertical="center" wrapText="1"/>
      <protection locked="0"/>
    </xf>
    <xf numFmtId="4" fontId="69" fillId="8" borderId="48" xfId="1" applyNumberFormat="1" applyFont="1" applyFill="1" applyBorder="1" applyAlignment="1" applyProtection="1">
      <alignment horizontal="center" vertical="center" wrapText="1"/>
      <protection locked="0"/>
    </xf>
    <xf numFmtId="4" fontId="52" fillId="0" borderId="76" xfId="1" applyNumberFormat="1" applyFont="1" applyBorder="1" applyAlignment="1" applyProtection="1">
      <alignment horizontal="left" vertical="center" wrapText="1"/>
      <protection locked="0"/>
    </xf>
    <xf numFmtId="4" fontId="52" fillId="0" borderId="67" xfId="1" applyNumberFormat="1" applyFont="1" applyBorder="1" applyAlignment="1" applyProtection="1">
      <alignment horizontal="left" vertical="center" wrapText="1"/>
      <protection locked="0"/>
    </xf>
    <xf numFmtId="4" fontId="52" fillId="4" borderId="66" xfId="1" applyNumberFormat="1" applyFont="1" applyFill="1" applyBorder="1" applyAlignment="1" applyProtection="1">
      <alignment horizontal="right" vertical="center" wrapText="1"/>
      <protection locked="0"/>
    </xf>
    <xf numFmtId="4" fontId="52" fillId="4" borderId="0" xfId="1" applyNumberFormat="1" applyFont="1" applyFill="1" applyAlignment="1">
      <alignment horizontal="center" vertical="center"/>
    </xf>
    <xf numFmtId="4" fontId="53" fillId="4" borderId="0" xfId="1" applyNumberFormat="1" applyFont="1" applyFill="1" applyAlignment="1">
      <alignment horizontal="right" vertical="center"/>
    </xf>
    <xf numFmtId="4" fontId="53" fillId="4" borderId="0" xfId="1" applyNumberFormat="1" applyFont="1" applyFill="1" applyAlignment="1">
      <alignment vertical="center"/>
    </xf>
    <xf numFmtId="4" fontId="52" fillId="4" borderId="0" xfId="1" applyNumberFormat="1" applyFont="1" applyFill="1" applyAlignment="1">
      <alignment horizontal="left" vertical="center"/>
    </xf>
    <xf numFmtId="4" fontId="52" fillId="0" borderId="104" xfId="1" applyNumberFormat="1" applyFont="1" applyBorder="1" applyAlignment="1" applyProtection="1">
      <alignment horizontal="left" vertical="center" wrapText="1"/>
      <protection locked="0"/>
    </xf>
    <xf numFmtId="4" fontId="52" fillId="0" borderId="69" xfId="1" applyNumberFormat="1" applyFont="1" applyBorder="1" applyAlignment="1" applyProtection="1">
      <alignment horizontal="left" vertical="center" wrapText="1"/>
      <protection locked="0"/>
    </xf>
    <xf numFmtId="4" fontId="52" fillId="4" borderId="68" xfId="1" applyNumberFormat="1" applyFont="1" applyFill="1" applyBorder="1" applyAlignment="1" applyProtection="1">
      <alignment horizontal="right" vertical="center" wrapText="1"/>
      <protection locked="0"/>
    </xf>
    <xf numFmtId="4" fontId="52" fillId="4" borderId="0" xfId="1" applyNumberFormat="1" applyFont="1" applyFill="1" applyAlignment="1">
      <alignment horizontal="right" vertical="center"/>
    </xf>
    <xf numFmtId="4" fontId="53" fillId="4" borderId="0" xfId="1" applyNumberFormat="1" applyFont="1" applyFill="1" applyAlignment="1">
      <alignment horizontal="center" vertical="center"/>
    </xf>
    <xf numFmtId="4" fontId="52" fillId="4" borderId="68" xfId="1" applyNumberFormat="1" applyFont="1" applyFill="1" applyBorder="1" applyAlignment="1">
      <alignment horizontal="right" vertical="center" wrapText="1"/>
    </xf>
    <xf numFmtId="4" fontId="48" fillId="0" borderId="104" xfId="1" applyNumberFormat="1" applyFont="1" applyBorder="1" applyAlignment="1" applyProtection="1">
      <alignment horizontal="left" vertical="center" wrapText="1"/>
      <protection locked="0"/>
    </xf>
    <xf numFmtId="4" fontId="48" fillId="0" borderId="69" xfId="1" applyNumberFormat="1" applyFont="1" applyBorder="1" applyAlignment="1" applyProtection="1">
      <alignment horizontal="left" vertical="center" wrapText="1"/>
      <protection locked="0"/>
    </xf>
    <xf numFmtId="4" fontId="53" fillId="4" borderId="68" xfId="1" applyNumberFormat="1" applyFont="1" applyFill="1" applyBorder="1" applyAlignment="1" applyProtection="1">
      <alignment horizontal="right" vertical="center" wrapText="1"/>
      <protection locked="0"/>
    </xf>
    <xf numFmtId="0" fontId="21" fillId="4" borderId="0" xfId="1" applyFont="1" applyFill="1" applyAlignment="1">
      <alignment vertical="center"/>
    </xf>
    <xf numFmtId="4" fontId="70" fillId="0" borderId="104" xfId="1" applyNumberFormat="1" applyFont="1" applyBorder="1" applyAlignment="1" applyProtection="1">
      <alignment horizontal="left" vertical="center" wrapText="1"/>
      <protection locked="0"/>
    </xf>
    <xf numFmtId="4" fontId="70" fillId="0" borderId="69" xfId="1" applyNumberFormat="1" applyFont="1" applyBorder="1" applyAlignment="1" applyProtection="1">
      <alignment horizontal="left" vertical="center" wrapText="1"/>
      <protection locked="0"/>
    </xf>
    <xf numFmtId="4" fontId="58" fillId="4" borderId="68" xfId="1" applyNumberFormat="1" applyFont="1" applyFill="1" applyBorder="1" applyAlignment="1" applyProtection="1">
      <alignment horizontal="right" vertical="center" wrapText="1"/>
      <protection locked="0"/>
    </xf>
    <xf numFmtId="4" fontId="22" fillId="4" borderId="0" xfId="1" applyNumberFormat="1" applyFont="1" applyFill="1" applyAlignment="1">
      <alignment horizontal="right" vertical="center"/>
    </xf>
    <xf numFmtId="4" fontId="21" fillId="4" borderId="0" xfId="1" applyNumberFormat="1" applyFont="1" applyFill="1" applyAlignment="1">
      <alignment vertical="center"/>
    </xf>
    <xf numFmtId="4" fontId="52" fillId="0" borderId="109" xfId="1" applyNumberFormat="1" applyFont="1" applyBorder="1" applyAlignment="1" applyProtection="1">
      <alignment horizontal="left" vertical="center" wrapText="1"/>
      <protection locked="0"/>
    </xf>
    <xf numFmtId="4" fontId="52" fillId="0" borderId="73" xfId="1" applyNumberFormat="1" applyFont="1" applyBorder="1" applyAlignment="1" applyProtection="1">
      <alignment horizontal="left" vertical="center" wrapText="1"/>
      <protection locked="0"/>
    </xf>
    <xf numFmtId="4" fontId="49" fillId="8" borderId="23" xfId="1" applyNumberFormat="1" applyFont="1" applyFill="1" applyBorder="1" applyAlignment="1" applyProtection="1">
      <alignment horizontal="justify" vertical="center" wrapText="1"/>
      <protection locked="0"/>
    </xf>
    <xf numFmtId="4" fontId="49" fillId="8" borderId="25" xfId="1" applyNumberFormat="1" applyFont="1" applyFill="1" applyBorder="1" applyAlignment="1" applyProtection="1">
      <alignment horizontal="justify" vertical="center" wrapText="1"/>
      <protection locked="0"/>
    </xf>
    <xf numFmtId="4" fontId="52" fillId="5" borderId="23" xfId="1" applyNumberFormat="1" applyFont="1" applyFill="1" applyBorder="1" applyAlignment="1">
      <alignment horizontal="left" vertical="center"/>
    </xf>
    <xf numFmtId="4" fontId="52" fillId="5" borderId="24" xfId="1" applyNumberFormat="1" applyFont="1" applyFill="1" applyBorder="1" applyAlignment="1">
      <alignment horizontal="left" vertical="center"/>
    </xf>
    <xf numFmtId="4" fontId="52" fillId="5" borderId="25" xfId="1" applyNumberFormat="1" applyFont="1" applyFill="1" applyBorder="1" applyAlignment="1">
      <alignment horizontal="left" vertical="center"/>
    </xf>
    <xf numFmtId="4" fontId="52" fillId="0" borderId="23" xfId="1" applyNumberFormat="1" applyFont="1" applyBorder="1" applyAlignment="1">
      <alignment horizontal="center" vertical="center"/>
    </xf>
    <xf numFmtId="4" fontId="52" fillId="0" borderId="25" xfId="1" applyNumberFormat="1" applyFont="1" applyBorder="1" applyAlignment="1">
      <alignment horizontal="center" vertical="center"/>
    </xf>
    <xf numFmtId="4" fontId="53" fillId="0" borderId="103" xfId="1" applyNumberFormat="1" applyFont="1" applyBorder="1" applyAlignment="1">
      <alignment horizontal="right" vertical="center"/>
    </xf>
    <xf numFmtId="4" fontId="53" fillId="0" borderId="21" xfId="1" applyNumberFormat="1" applyFont="1" applyBorder="1" applyAlignment="1">
      <alignment horizontal="right" vertical="center"/>
    </xf>
    <xf numFmtId="4" fontId="53" fillId="0" borderId="22" xfId="1" applyNumberFormat="1" applyFont="1" applyBorder="1" applyAlignment="1">
      <alignment horizontal="right" vertical="center"/>
    </xf>
    <xf numFmtId="4" fontId="35" fillId="0" borderId="0" xfId="1" applyNumberFormat="1" applyFont="1" applyAlignment="1">
      <alignment horizontal="left" vertical="center" wrapText="1"/>
    </xf>
    <xf numFmtId="4" fontId="36" fillId="0" borderId="0" xfId="1" applyNumberFormat="1" applyFont="1" applyAlignment="1">
      <alignment horizontal="center" vertical="center" wrapText="1"/>
    </xf>
    <xf numFmtId="4" fontId="37" fillId="0" borderId="0" xfId="1" applyNumberFormat="1" applyFont="1" applyAlignment="1">
      <alignment horizontal="left" vertical="center"/>
    </xf>
    <xf numFmtId="4" fontId="37" fillId="0" borderId="0" xfId="1" applyNumberFormat="1" applyFont="1" applyAlignment="1">
      <alignment vertical="center"/>
    </xf>
    <xf numFmtId="4" fontId="69" fillId="8" borderId="23" xfId="1" applyNumberFormat="1" applyFont="1" applyFill="1" applyBorder="1" applyAlignment="1">
      <alignment horizontal="center" vertical="center" wrapText="1"/>
    </xf>
    <xf numFmtId="4" fontId="69" fillId="8" borderId="25" xfId="1" applyNumberFormat="1" applyFont="1" applyFill="1" applyBorder="1" applyAlignment="1">
      <alignment horizontal="center" vertical="center" wrapText="1"/>
    </xf>
    <xf numFmtId="4" fontId="37" fillId="0" borderId="76" xfId="1" applyNumberFormat="1" applyFont="1" applyBorder="1" applyAlignment="1">
      <alignment vertical="center" wrapText="1"/>
    </xf>
    <xf numFmtId="4" fontId="37" fillId="0" borderId="67" xfId="1" applyNumberFormat="1" applyFont="1" applyBorder="1" applyAlignment="1">
      <alignment vertical="center" wrapText="1"/>
    </xf>
    <xf numFmtId="4" fontId="37" fillId="0" borderId="77" xfId="1" applyNumberFormat="1" applyFont="1" applyBorder="1" applyAlignment="1">
      <alignment horizontal="right" vertical="center" wrapText="1"/>
    </xf>
    <xf numFmtId="4" fontId="37" fillId="4" borderId="66" xfId="1" applyNumberFormat="1" applyFont="1" applyFill="1" applyBorder="1" applyAlignment="1">
      <alignment horizontal="right" vertical="center" wrapText="1"/>
    </xf>
    <xf numFmtId="4" fontId="37" fillId="0" borderId="104" xfId="1" applyNumberFormat="1" applyFont="1" applyBorder="1" applyAlignment="1">
      <alignment vertical="center" wrapText="1"/>
    </xf>
    <xf numFmtId="4" fontId="37" fillId="0" borderId="69" xfId="1" applyNumberFormat="1" applyFont="1" applyBorder="1" applyAlignment="1">
      <alignment vertical="center" wrapText="1"/>
    </xf>
    <xf numFmtId="4" fontId="37" fillId="0" borderId="1" xfId="1" applyNumberFormat="1" applyFont="1" applyBorder="1" applyAlignment="1">
      <alignment horizontal="right" vertical="center" wrapText="1"/>
    </xf>
    <xf numFmtId="4" fontId="37" fillId="0" borderId="78" xfId="1" applyNumberFormat="1" applyFont="1" applyBorder="1" applyAlignment="1">
      <alignment horizontal="right" vertical="center" wrapText="1"/>
    </xf>
    <xf numFmtId="4" fontId="37" fillId="0" borderId="114" xfId="1" applyNumberFormat="1" applyFont="1" applyBorder="1" applyAlignment="1">
      <alignment vertical="center" wrapText="1"/>
    </xf>
    <xf numFmtId="4" fontId="37" fillId="0" borderId="98" xfId="1" applyNumberFormat="1" applyFont="1" applyBorder="1" applyAlignment="1">
      <alignment vertical="center" wrapText="1"/>
    </xf>
    <xf numFmtId="4" fontId="37" fillId="0" borderId="3" xfId="1" applyNumberFormat="1" applyFont="1" applyBorder="1" applyAlignment="1">
      <alignment horizontal="right" vertical="center" wrapText="1"/>
    </xf>
    <xf numFmtId="4" fontId="37" fillId="0" borderId="97" xfId="1" applyNumberFormat="1" applyFont="1" applyBorder="1" applyAlignment="1">
      <alignment horizontal="right" vertical="center" wrapText="1"/>
    </xf>
    <xf numFmtId="4" fontId="71" fillId="0" borderId="105" xfId="1" applyNumberFormat="1" applyFont="1" applyBorder="1" applyAlignment="1">
      <alignment vertical="center" wrapText="1"/>
    </xf>
    <xf numFmtId="4" fontId="71" fillId="0" borderId="80" xfId="1" applyNumberFormat="1" applyFont="1" applyBorder="1" applyAlignment="1">
      <alignment vertical="center" wrapText="1"/>
    </xf>
    <xf numFmtId="4" fontId="71" fillId="0" borderId="109" xfId="1" applyNumberFormat="1" applyFont="1" applyBorder="1" applyAlignment="1">
      <alignment vertical="center" wrapText="1"/>
    </xf>
    <xf numFmtId="4" fontId="71" fillId="0" borderId="73" xfId="1" applyNumberFormat="1" applyFont="1" applyBorder="1" applyAlignment="1">
      <alignment vertical="center" wrapText="1"/>
    </xf>
    <xf numFmtId="4" fontId="37" fillId="0" borderId="115" xfId="1" applyNumberFormat="1" applyFont="1" applyBorder="1" applyAlignment="1">
      <alignment horizontal="right" vertical="center" wrapText="1"/>
    </xf>
    <xf numFmtId="4" fontId="37" fillId="0" borderId="72" xfId="1" applyNumberFormat="1" applyFont="1" applyBorder="1" applyAlignment="1">
      <alignment horizontal="right" vertical="center" wrapText="1"/>
    </xf>
    <xf numFmtId="4" fontId="47" fillId="0" borderId="0" xfId="1" applyNumberFormat="1" applyFont="1" applyAlignment="1" applyProtection="1">
      <alignment horizontal="left" vertical="center"/>
      <protection locked="0"/>
    </xf>
    <xf numFmtId="4" fontId="52" fillId="5" borderId="23" xfId="1" applyNumberFormat="1" applyFont="1" applyFill="1" applyBorder="1" applyAlignment="1" applyProtection="1">
      <alignment horizontal="center" vertical="center"/>
      <protection locked="0"/>
    </xf>
    <xf numFmtId="4" fontId="38" fillId="8" borderId="26" xfId="1" applyNumberFormat="1" applyFont="1" applyFill="1" applyBorder="1" applyAlignment="1" applyProtection="1">
      <alignment horizontal="center" vertical="center" wrapText="1"/>
      <protection locked="0"/>
    </xf>
    <xf numFmtId="4" fontId="38" fillId="0" borderId="23" xfId="1" applyNumberFormat="1" applyFont="1" applyBorder="1" applyAlignment="1" applyProtection="1">
      <alignment vertical="center" wrapText="1"/>
      <protection locked="0"/>
    </xf>
    <xf numFmtId="4" fontId="52" fillId="0" borderId="64" xfId="1" applyNumberFormat="1" applyFont="1" applyBorder="1" applyAlignment="1">
      <alignment vertical="center"/>
    </xf>
    <xf numFmtId="4" fontId="66" fillId="0" borderId="66" xfId="1" applyNumberFormat="1" applyFont="1" applyBorder="1" applyAlignment="1" applyProtection="1">
      <alignment vertical="center"/>
      <protection locked="0"/>
    </xf>
    <xf numFmtId="4" fontId="66" fillId="0" borderId="68" xfId="1" applyNumberFormat="1" applyFont="1" applyBorder="1" applyAlignment="1" applyProtection="1">
      <alignment vertical="center"/>
      <protection locked="0"/>
    </xf>
    <xf numFmtId="4" fontId="53" fillId="0" borderId="69" xfId="1" applyNumberFormat="1" applyFont="1" applyBorder="1" applyAlignment="1" applyProtection="1">
      <alignment vertical="center"/>
      <protection locked="0"/>
    </xf>
    <xf numFmtId="4" fontId="66" fillId="0" borderId="72" xfId="1" applyNumberFormat="1" applyFont="1" applyBorder="1" applyAlignment="1" applyProtection="1">
      <alignment vertical="center"/>
      <protection locked="0"/>
    </xf>
    <xf numFmtId="4" fontId="53" fillId="0" borderId="72" xfId="1" applyNumberFormat="1" applyFont="1" applyBorder="1" applyAlignment="1" applyProtection="1">
      <alignment vertical="center"/>
      <protection locked="0"/>
    </xf>
    <xf numFmtId="4" fontId="53" fillId="0" borderId="73" xfId="1" applyNumberFormat="1" applyFont="1" applyBorder="1" applyAlignment="1" applyProtection="1">
      <alignment vertical="center"/>
      <protection locked="0"/>
    </xf>
    <xf numFmtId="4" fontId="53" fillId="0" borderId="78" xfId="1" applyNumberFormat="1" applyFont="1" applyBorder="1" applyAlignment="1" applyProtection="1">
      <alignment vertical="center"/>
      <protection locked="0"/>
    </xf>
    <xf numFmtId="4" fontId="53" fillId="0" borderId="80" xfId="1" applyNumberFormat="1" applyFont="1" applyBorder="1" applyAlignment="1" applyProtection="1">
      <alignment vertical="center"/>
      <protection locked="0"/>
    </xf>
    <xf numFmtId="4" fontId="66" fillId="0" borderId="104" xfId="1" applyNumberFormat="1" applyFont="1" applyBorder="1" applyAlignment="1" applyProtection="1">
      <alignment vertical="center" wrapText="1"/>
      <protection locked="0"/>
    </xf>
    <xf numFmtId="4" fontId="66" fillId="0" borderId="104" xfId="1" applyNumberFormat="1" applyFont="1" applyBorder="1" applyAlignment="1" applyProtection="1">
      <alignment vertical="center"/>
      <protection locked="0"/>
    </xf>
    <xf numFmtId="4" fontId="66" fillId="0" borderId="109" xfId="1" applyNumberFormat="1" applyFont="1" applyBorder="1" applyAlignment="1" applyProtection="1">
      <alignment vertical="center"/>
      <protection locked="0"/>
    </xf>
    <xf numFmtId="4" fontId="52" fillId="4" borderId="64" xfId="1" applyNumberFormat="1" applyFont="1" applyFill="1" applyBorder="1" applyAlignment="1">
      <alignment vertical="center"/>
    </xf>
    <xf numFmtId="4" fontId="66" fillId="0" borderId="105" xfId="1" applyNumberFormat="1" applyFont="1" applyBorder="1" applyAlignment="1" applyProtection="1">
      <alignment vertical="center"/>
      <protection locked="0"/>
    </xf>
    <xf numFmtId="4" fontId="53" fillId="4" borderId="78" xfId="1" applyNumberFormat="1" applyFont="1" applyFill="1" applyBorder="1" applyAlignment="1" applyProtection="1">
      <alignment vertical="center"/>
      <protection locked="0"/>
    </xf>
    <xf numFmtId="4" fontId="53" fillId="4" borderId="69" xfId="1" applyNumberFormat="1" applyFont="1" applyFill="1" applyBorder="1" applyAlignment="1" applyProtection="1">
      <alignment vertical="center"/>
      <protection locked="0"/>
    </xf>
    <xf numFmtId="4" fontId="53" fillId="4" borderId="73" xfId="1" applyNumberFormat="1" applyFont="1" applyFill="1" applyBorder="1" applyAlignment="1" applyProtection="1">
      <alignment vertical="center"/>
      <protection locked="0"/>
    </xf>
    <xf numFmtId="4" fontId="66" fillId="0" borderId="74" xfId="1" applyNumberFormat="1" applyFont="1" applyBorder="1" applyAlignment="1" applyProtection="1">
      <alignment vertical="center"/>
      <protection locked="0"/>
    </xf>
    <xf numFmtId="4" fontId="53" fillId="4" borderId="51" xfId="1" applyNumberFormat="1" applyFont="1" applyFill="1" applyBorder="1" applyAlignment="1" applyProtection="1">
      <alignment vertical="center"/>
      <protection locked="0"/>
    </xf>
    <xf numFmtId="4" fontId="66" fillId="0" borderId="16" xfId="1" applyNumberFormat="1" applyFont="1" applyBorder="1" applyAlignment="1" applyProtection="1">
      <alignment vertical="center" wrapText="1"/>
      <protection locked="0"/>
    </xf>
    <xf numFmtId="4" fontId="66" fillId="4" borderId="16" xfId="1" applyNumberFormat="1" applyFont="1" applyFill="1" applyBorder="1" applyAlignment="1" applyProtection="1">
      <alignment vertical="center" wrapText="1"/>
      <protection locked="0"/>
    </xf>
    <xf numFmtId="0" fontId="43" fillId="0" borderId="91" xfId="1" applyFont="1" applyBorder="1"/>
    <xf numFmtId="2" fontId="30" fillId="0" borderId="72" xfId="1" applyNumberFormat="1" applyFont="1" applyBorder="1"/>
    <xf numFmtId="4" fontId="30" fillId="0" borderId="72" xfId="1" applyNumberFormat="1" applyFont="1" applyBorder="1"/>
    <xf numFmtId="4" fontId="47" fillId="0" borderId="0" xfId="1" applyNumberFormat="1" applyFont="1" applyAlignment="1">
      <alignment horizontal="left" vertical="center" wrapText="1"/>
    </xf>
    <xf numFmtId="0" fontId="1" fillId="0" borderId="24" xfId="1" applyBorder="1" applyAlignment="1">
      <alignment horizontal="left" vertical="center" wrapText="1"/>
    </xf>
    <xf numFmtId="0" fontId="1" fillId="0" borderId="24" xfId="1" applyBorder="1" applyAlignment="1">
      <alignment vertical="center"/>
    </xf>
    <xf numFmtId="4" fontId="52" fillId="5" borderId="103" xfId="1" applyNumberFormat="1" applyFont="1" applyFill="1" applyBorder="1" applyAlignment="1">
      <alignment horizontal="center" vertical="center"/>
    </xf>
    <xf numFmtId="4" fontId="52" fillId="5" borderId="22" xfId="1" applyNumberFormat="1" applyFont="1" applyFill="1" applyBorder="1" applyAlignment="1">
      <alignment horizontal="center" vertical="center"/>
    </xf>
    <xf numFmtId="4" fontId="52" fillId="5" borderId="23" xfId="1" applyNumberFormat="1" applyFont="1" applyFill="1" applyBorder="1" applyAlignment="1">
      <alignment horizontal="center" vertical="center"/>
    </xf>
    <xf numFmtId="4" fontId="52" fillId="5" borderId="25" xfId="1" applyNumberFormat="1" applyFont="1" applyFill="1" applyBorder="1" applyAlignment="1">
      <alignment horizontal="center" vertical="center"/>
    </xf>
    <xf numFmtId="4" fontId="53" fillId="0" borderId="23" xfId="1" applyNumberFormat="1" applyFont="1" applyBorder="1" applyAlignment="1">
      <alignment horizontal="right" vertical="center"/>
    </xf>
    <xf numFmtId="4" fontId="53" fillId="0" borderId="25" xfId="1" applyNumberFormat="1" applyFont="1" applyBorder="1" applyAlignment="1">
      <alignment horizontal="right" vertical="center"/>
    </xf>
    <xf numFmtId="4" fontId="53" fillId="0" borderId="103" xfId="1" applyNumberFormat="1" applyFont="1" applyBorder="1" applyAlignment="1">
      <alignment horizontal="right" vertical="center"/>
    </xf>
    <xf numFmtId="4" fontId="53" fillId="0" borderId="22" xfId="1" applyNumberFormat="1" applyFont="1" applyBorder="1" applyAlignment="1">
      <alignment horizontal="right" vertical="center"/>
    </xf>
    <xf numFmtId="4" fontId="72" fillId="5" borderId="23" xfId="1" applyNumberFormat="1" applyFont="1" applyFill="1" applyBorder="1" applyAlignment="1" applyProtection="1">
      <alignment horizontal="center" vertical="center"/>
      <protection locked="0"/>
    </xf>
    <xf numFmtId="4" fontId="72" fillId="5" borderId="24" xfId="1" applyNumberFormat="1" applyFont="1" applyFill="1" applyBorder="1" applyAlignment="1" applyProtection="1">
      <alignment horizontal="center" vertical="center"/>
      <protection locked="0"/>
    </xf>
    <xf numFmtId="4" fontId="72" fillId="5" borderId="25" xfId="1" applyNumberFormat="1" applyFont="1" applyFill="1" applyBorder="1" applyAlignment="1" applyProtection="1">
      <alignment horizontal="center" vertical="center"/>
      <protection locked="0"/>
    </xf>
    <xf numFmtId="4" fontId="73" fillId="8" borderId="26" xfId="1" applyNumberFormat="1" applyFont="1" applyFill="1" applyBorder="1" applyAlignment="1" applyProtection="1">
      <alignment horizontal="center" vertical="center" wrapText="1"/>
      <protection locked="0"/>
    </xf>
    <xf numFmtId="4" fontId="73" fillId="8" borderId="64" xfId="1" applyNumberFormat="1" applyFont="1" applyFill="1" applyBorder="1" applyAlignment="1" applyProtection="1">
      <alignment horizontal="center" vertical="center" wrapText="1"/>
      <protection locked="0"/>
    </xf>
    <xf numFmtId="4" fontId="38" fillId="0" borderId="0" xfId="1" applyNumberFormat="1" applyFont="1" applyAlignment="1" applyProtection="1">
      <alignment horizontal="center" vertical="center" wrapText="1"/>
      <protection locked="0"/>
    </xf>
    <xf numFmtId="4" fontId="73" fillId="0" borderId="23" xfId="1" applyNumberFormat="1" applyFont="1" applyBorder="1" applyAlignment="1" applyProtection="1">
      <alignment vertical="center" wrapText="1"/>
      <protection locked="0"/>
    </xf>
    <xf numFmtId="4" fontId="73" fillId="0" borderId="24" xfId="1" applyNumberFormat="1" applyFont="1" applyBorder="1" applyAlignment="1" applyProtection="1">
      <alignment vertical="center" wrapText="1"/>
      <protection locked="0"/>
    </xf>
    <xf numFmtId="4" fontId="73" fillId="0" borderId="25" xfId="1" applyNumberFormat="1" applyFont="1" applyBorder="1" applyAlignment="1" applyProtection="1">
      <alignment vertical="center" wrapText="1"/>
      <protection locked="0"/>
    </xf>
    <xf numFmtId="4" fontId="72" fillId="0" borderId="64" xfId="1" applyNumberFormat="1" applyFont="1" applyBorder="1" applyAlignment="1">
      <alignment vertical="center"/>
    </xf>
    <xf numFmtId="4" fontId="52" fillId="0" borderId="0" xfId="1" applyNumberFormat="1" applyFont="1" applyAlignment="1">
      <alignment vertical="center"/>
    </xf>
    <xf numFmtId="4" fontId="48" fillId="0" borderId="76" xfId="1" applyNumberFormat="1" applyFont="1" applyBorder="1" applyAlignment="1" applyProtection="1">
      <alignment vertical="center"/>
      <protection locked="0"/>
    </xf>
    <xf numFmtId="4" fontId="48" fillId="0" borderId="77" xfId="1" applyNumberFormat="1" applyFont="1" applyBorder="1" applyAlignment="1" applyProtection="1">
      <alignment vertical="center"/>
      <protection locked="0"/>
    </xf>
    <xf numFmtId="4" fontId="48" fillId="0" borderId="67" xfId="1" applyNumberFormat="1" applyFont="1" applyBorder="1" applyAlignment="1" applyProtection="1">
      <alignment vertical="center"/>
      <protection locked="0"/>
    </xf>
    <xf numFmtId="4" fontId="48" fillId="0" borderId="80" xfId="1" applyNumberFormat="1" applyFont="1" applyBorder="1" applyAlignment="1" applyProtection="1">
      <alignment vertical="center"/>
      <protection locked="0"/>
    </xf>
    <xf numFmtId="4" fontId="48" fillId="0" borderId="104" xfId="1" applyNumberFormat="1" applyFont="1" applyBorder="1" applyAlignment="1" applyProtection="1">
      <alignment vertical="center"/>
      <protection locked="0"/>
    </xf>
    <xf numFmtId="4" fontId="48" fillId="0" borderId="18" xfId="1" applyNumberFormat="1" applyFont="1" applyBorder="1" applyAlignment="1" applyProtection="1">
      <alignment vertical="center"/>
      <protection locked="0"/>
    </xf>
    <xf numFmtId="4" fontId="48" fillId="0" borderId="69" xfId="1" applyNumberFormat="1" applyFont="1" applyBorder="1" applyAlignment="1" applyProtection="1">
      <alignment vertical="center"/>
      <protection locked="0"/>
    </xf>
    <xf numFmtId="4" fontId="48" fillId="0" borderId="69" xfId="1" applyNumberFormat="1" applyFont="1" applyBorder="1" applyAlignment="1" applyProtection="1">
      <alignment vertical="center"/>
      <protection locked="0"/>
    </xf>
    <xf numFmtId="4" fontId="71" fillId="0" borderId="104" xfId="1" applyNumberFormat="1" applyFont="1" applyBorder="1" applyAlignment="1" applyProtection="1">
      <alignment vertical="center"/>
      <protection locked="0"/>
    </xf>
    <xf numFmtId="4" fontId="71" fillId="0" borderId="18" xfId="1" applyNumberFormat="1" applyFont="1" applyBorder="1" applyAlignment="1" applyProtection="1">
      <alignment vertical="center"/>
      <protection locked="0"/>
    </xf>
    <xf numFmtId="4" fontId="71" fillId="0" borderId="69" xfId="1" applyNumberFormat="1" applyFont="1" applyBorder="1" applyAlignment="1" applyProtection="1">
      <alignment vertical="center"/>
      <protection locked="0"/>
    </xf>
    <xf numFmtId="4" fontId="48" fillId="0" borderId="104" xfId="1" applyNumberFormat="1" applyFont="1" applyBorder="1" applyAlignment="1" applyProtection="1">
      <alignment vertical="center" wrapText="1"/>
      <protection locked="0"/>
    </xf>
    <xf numFmtId="4" fontId="48" fillId="0" borderId="18" xfId="1" applyNumberFormat="1" applyFont="1" applyBorder="1" applyAlignment="1" applyProtection="1">
      <alignment vertical="center" wrapText="1"/>
      <protection locked="0"/>
    </xf>
    <xf numFmtId="4" fontId="48" fillId="0" borderId="69" xfId="1" applyNumberFormat="1" applyFont="1" applyBorder="1" applyAlignment="1" applyProtection="1">
      <alignment vertical="center" wrapText="1"/>
      <protection locked="0"/>
    </xf>
    <xf numFmtId="4" fontId="48" fillId="0" borderId="109" xfId="1" applyNumberFormat="1" applyFont="1" applyBorder="1" applyAlignment="1" applyProtection="1">
      <alignment vertical="center" wrapText="1"/>
      <protection locked="0"/>
    </xf>
    <xf numFmtId="4" fontId="48" fillId="0" borderId="115" xfId="1" applyNumberFormat="1" applyFont="1" applyBorder="1" applyAlignment="1" applyProtection="1">
      <alignment vertical="center" wrapText="1"/>
      <protection locked="0"/>
    </xf>
    <xf numFmtId="4" fontId="48" fillId="0" borderId="73" xfId="1" applyNumberFormat="1" applyFont="1" applyBorder="1" applyAlignment="1" applyProtection="1">
      <alignment vertical="center" wrapText="1"/>
      <protection locked="0"/>
    </xf>
    <xf numFmtId="4" fontId="48" fillId="0" borderId="22" xfId="1" applyNumberFormat="1" applyFont="1" applyBorder="1" applyAlignment="1" applyProtection="1">
      <alignment vertical="center"/>
      <protection locked="0"/>
    </xf>
    <xf numFmtId="4" fontId="72" fillId="0" borderId="25" xfId="1" applyNumberFormat="1" applyFont="1" applyBorder="1" applyAlignment="1" applyProtection="1">
      <alignment vertical="center"/>
      <protection locked="0"/>
    </xf>
    <xf numFmtId="4" fontId="52" fillId="0" borderId="0" xfId="1" applyNumberFormat="1" applyFont="1" applyAlignment="1" applyProtection="1">
      <alignment vertical="center"/>
      <protection locked="0"/>
    </xf>
    <xf numFmtId="4" fontId="73" fillId="0" borderId="23" xfId="1" applyNumberFormat="1" applyFont="1" applyBorder="1" applyAlignment="1" applyProtection="1">
      <alignment horizontal="left" vertical="center" wrapText="1"/>
      <protection locked="0"/>
    </xf>
    <xf numFmtId="4" fontId="73" fillId="0" borderId="24" xfId="1" applyNumberFormat="1" applyFont="1" applyBorder="1" applyAlignment="1" applyProtection="1">
      <alignment horizontal="left" vertical="center" wrapText="1"/>
      <protection locked="0"/>
    </xf>
    <xf numFmtId="4" fontId="73" fillId="0" borderId="25" xfId="1" applyNumberFormat="1" applyFont="1" applyBorder="1" applyAlignment="1" applyProtection="1">
      <alignment horizontal="left" vertical="center" wrapText="1"/>
      <protection locked="0"/>
    </xf>
    <xf numFmtId="4" fontId="72" fillId="0" borderId="65" xfId="1" applyNumberFormat="1" applyFont="1" applyBorder="1" applyAlignment="1" applyProtection="1">
      <alignment vertical="center"/>
      <protection locked="0"/>
    </xf>
    <xf numFmtId="4" fontId="48" fillId="0" borderId="78" xfId="1" applyNumberFormat="1" applyFont="1" applyBorder="1" applyAlignment="1">
      <alignment vertical="center"/>
    </xf>
    <xf numFmtId="4" fontId="70" fillId="0" borderId="104" xfId="1" applyNumberFormat="1" applyFont="1" applyBorder="1" applyAlignment="1" applyProtection="1">
      <alignment horizontal="left" vertical="center" indent="1"/>
      <protection locked="0"/>
    </xf>
    <xf numFmtId="4" fontId="70" fillId="0" borderId="18" xfId="1" applyNumberFormat="1" applyFont="1" applyBorder="1" applyAlignment="1" applyProtection="1">
      <alignment horizontal="left" vertical="center" indent="1"/>
      <protection locked="0"/>
    </xf>
    <xf numFmtId="4" fontId="70" fillId="0" borderId="69" xfId="1" applyNumberFormat="1" applyFont="1" applyBorder="1" applyAlignment="1" applyProtection="1">
      <alignment horizontal="left" vertical="center" indent="1"/>
      <protection locked="0"/>
    </xf>
    <xf numFmtId="4" fontId="70" fillId="0" borderId="69" xfId="1" applyNumberFormat="1" applyFont="1" applyBorder="1" applyAlignment="1" applyProtection="1">
      <alignment vertical="center"/>
      <protection locked="0"/>
    </xf>
    <xf numFmtId="4" fontId="58" fillId="0" borderId="0" xfId="1" applyNumberFormat="1" applyFont="1" applyAlignment="1" applyProtection="1">
      <alignment vertical="center"/>
      <protection locked="0"/>
    </xf>
    <xf numFmtId="4" fontId="70" fillId="4" borderId="69" xfId="1" applyNumberFormat="1" applyFont="1" applyFill="1" applyBorder="1" applyAlignment="1" applyProtection="1">
      <alignment vertical="center"/>
      <protection locked="0"/>
    </xf>
    <xf numFmtId="4" fontId="58" fillId="4" borderId="0" xfId="1" applyNumberFormat="1" applyFont="1" applyFill="1" applyAlignment="1" applyProtection="1">
      <alignment vertical="center"/>
      <protection locked="0"/>
    </xf>
    <xf numFmtId="4" fontId="48" fillId="0" borderId="68" xfId="1" applyNumberFormat="1" applyFont="1" applyBorder="1" applyAlignment="1">
      <alignment vertical="center"/>
    </xf>
    <xf numFmtId="4" fontId="70" fillId="0" borderId="104" xfId="1" applyNumberFormat="1" applyFont="1" applyBorder="1" applyAlignment="1" applyProtection="1">
      <alignment horizontal="left" vertical="center" wrapText="1" indent="1"/>
      <protection locked="0"/>
    </xf>
    <xf numFmtId="4" fontId="70" fillId="0" borderId="18" xfId="1" applyNumberFormat="1" applyFont="1" applyBorder="1" applyAlignment="1" applyProtection="1">
      <alignment horizontal="left" vertical="center" wrapText="1" indent="1"/>
      <protection locked="0"/>
    </xf>
    <xf numFmtId="4" fontId="70" fillId="0" borderId="69" xfId="1" applyNumberFormat="1" applyFont="1" applyBorder="1" applyAlignment="1" applyProtection="1">
      <alignment horizontal="left" vertical="center" wrapText="1" indent="1"/>
      <protection locked="0"/>
    </xf>
    <xf numFmtId="4" fontId="70" fillId="0" borderId="105" xfId="1" applyNumberFormat="1" applyFont="1" applyBorder="1" applyAlignment="1" applyProtection="1">
      <alignment horizontal="left" vertical="center" wrapText="1" indent="1"/>
      <protection locked="0"/>
    </xf>
    <xf numFmtId="4" fontId="70" fillId="0" borderId="1" xfId="1" applyNumberFormat="1" applyFont="1" applyBorder="1" applyAlignment="1" applyProtection="1">
      <alignment horizontal="left" vertical="center" wrapText="1" indent="1"/>
      <protection locked="0"/>
    </xf>
    <xf numFmtId="4" fontId="70" fillId="0" borderId="80" xfId="1" applyNumberFormat="1" applyFont="1" applyBorder="1" applyAlignment="1" applyProtection="1">
      <alignment horizontal="left" vertical="center" wrapText="1" indent="1"/>
      <protection locked="0"/>
    </xf>
    <xf numFmtId="4" fontId="70" fillId="0" borderId="109" xfId="1" applyNumberFormat="1" applyFont="1" applyBorder="1" applyAlignment="1" applyProtection="1">
      <alignment horizontal="left" vertical="center" wrapText="1" indent="1"/>
      <protection locked="0"/>
    </xf>
    <xf numFmtId="4" fontId="70" fillId="0" borderId="115" xfId="1" applyNumberFormat="1" applyFont="1" applyBorder="1" applyAlignment="1" applyProtection="1">
      <alignment horizontal="left" vertical="center" wrapText="1" indent="1"/>
      <protection locked="0"/>
    </xf>
    <xf numFmtId="4" fontId="70" fillId="0" borderId="73" xfId="1" applyNumberFormat="1" applyFont="1" applyBorder="1" applyAlignment="1" applyProtection="1">
      <alignment horizontal="left" vertical="center" wrapText="1" indent="1"/>
      <protection locked="0"/>
    </xf>
    <xf numFmtId="4" fontId="72" fillId="5" borderId="23" xfId="1" applyNumberFormat="1" applyFont="1" applyFill="1" applyBorder="1" applyAlignment="1" applyProtection="1">
      <alignment vertical="center"/>
      <protection locked="0"/>
    </xf>
    <xf numFmtId="4" fontId="72" fillId="5" borderId="24" xfId="1" applyNumberFormat="1" applyFont="1" applyFill="1" applyBorder="1" applyAlignment="1" applyProtection="1">
      <alignment vertical="center"/>
      <protection locked="0"/>
    </xf>
    <xf numFmtId="4" fontId="72" fillId="5" borderId="25" xfId="1" applyNumberFormat="1" applyFont="1" applyFill="1" applyBorder="1" applyAlignment="1" applyProtection="1">
      <alignment vertical="center"/>
      <protection locked="0"/>
    </xf>
    <xf numFmtId="4" fontId="72" fillId="5" borderId="64" xfId="1" applyNumberFormat="1" applyFont="1" applyFill="1" applyBorder="1" applyAlignment="1">
      <alignment vertical="center"/>
    </xf>
    <xf numFmtId="4" fontId="52" fillId="4" borderId="0" xfId="1" applyNumberFormat="1" applyFont="1" applyFill="1" applyAlignment="1">
      <alignment vertical="center"/>
    </xf>
    <xf numFmtId="4" fontId="49" fillId="5" borderId="26" xfId="1" applyNumberFormat="1" applyFont="1" applyFill="1" applyBorder="1" applyAlignment="1" applyProtection="1">
      <alignment horizontal="center" vertical="center"/>
      <protection locked="0"/>
    </xf>
    <xf numFmtId="4" fontId="49" fillId="5" borderId="102" xfId="1" applyNumberFormat="1" applyFont="1" applyFill="1" applyBorder="1" applyAlignment="1" applyProtection="1">
      <alignment horizontal="center" vertical="center"/>
      <protection locked="0"/>
    </xf>
    <xf numFmtId="4" fontId="69" fillId="8" borderId="48" xfId="1" applyNumberFormat="1" applyFont="1" applyFill="1" applyBorder="1" applyAlignment="1" applyProtection="1">
      <alignment horizontal="center" vertical="center" wrapText="1"/>
      <protection locked="0"/>
    </xf>
    <xf numFmtId="0" fontId="43" fillId="5" borderId="103" xfId="1" applyFont="1" applyFill="1" applyBorder="1" applyAlignment="1">
      <alignment horizontal="center" vertical="center"/>
    </xf>
    <xf numFmtId="0" fontId="43" fillId="5" borderId="22" xfId="1" applyFont="1" applyFill="1" applyBorder="1" applyAlignment="1">
      <alignment horizontal="center" vertical="center"/>
    </xf>
    <xf numFmtId="4" fontId="69" fillId="8" borderId="75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75" xfId="1" applyBorder="1" applyAlignment="1">
      <alignment horizontal="center" vertical="center" wrapText="1"/>
    </xf>
    <xf numFmtId="4" fontId="53" fillId="0" borderId="76" xfId="1" applyNumberFormat="1" applyFont="1" applyBorder="1" applyAlignment="1" applyProtection="1">
      <alignment horizontal="left" vertical="center"/>
      <protection locked="0"/>
    </xf>
    <xf numFmtId="4" fontId="53" fillId="0" borderId="67" xfId="1" applyNumberFormat="1" applyFont="1" applyBorder="1" applyAlignment="1" applyProtection="1">
      <alignment horizontal="left" vertical="center"/>
      <protection locked="0"/>
    </xf>
    <xf numFmtId="4" fontId="53" fillId="4" borderId="80" xfId="1" applyNumberFormat="1" applyFont="1" applyFill="1" applyBorder="1" applyAlignment="1" applyProtection="1">
      <alignment vertical="center"/>
      <protection locked="0"/>
    </xf>
    <xf numFmtId="4" fontId="53" fillId="4" borderId="98" xfId="1" applyNumberFormat="1" applyFont="1" applyFill="1" applyBorder="1" applyAlignment="1" applyProtection="1">
      <alignment vertical="center"/>
      <protection locked="0"/>
    </xf>
    <xf numFmtId="4" fontId="49" fillId="8" borderId="23" xfId="1" applyNumberFormat="1" applyFont="1" applyFill="1" applyBorder="1" applyAlignment="1" applyProtection="1">
      <alignment horizontal="left" vertical="center"/>
      <protection locked="0"/>
    </xf>
    <xf numFmtId="4" fontId="49" fillId="8" borderId="25" xfId="1" applyNumberFormat="1" applyFont="1" applyFill="1" applyBorder="1" applyAlignment="1" applyProtection="1">
      <alignment horizontal="left" vertical="center"/>
      <protection locked="0"/>
    </xf>
    <xf numFmtId="4" fontId="47" fillId="8" borderId="64" xfId="1" applyNumberFormat="1" applyFont="1" applyFill="1" applyBorder="1" applyAlignment="1">
      <alignment vertical="center"/>
    </xf>
    <xf numFmtId="0" fontId="38" fillId="5" borderId="23" xfId="1" applyFont="1" applyFill="1" applyBorder="1" applyAlignment="1">
      <alignment horizontal="center" vertical="center"/>
    </xf>
    <xf numFmtId="0" fontId="38" fillId="5" borderId="24" xfId="1" applyFont="1" applyFill="1" applyBorder="1" applyAlignment="1">
      <alignment horizontal="center" vertical="center"/>
    </xf>
    <xf numFmtId="0" fontId="38" fillId="5" borderId="25" xfId="1" applyFont="1" applyFill="1" applyBorder="1" applyAlignment="1">
      <alignment horizontal="center" vertical="center"/>
    </xf>
    <xf numFmtId="4" fontId="38" fillId="0" borderId="24" xfId="1" applyNumberFormat="1" applyFont="1" applyBorder="1" applyAlignment="1" applyProtection="1">
      <alignment vertical="center" wrapText="1"/>
      <protection locked="0"/>
    </xf>
    <xf numFmtId="4" fontId="38" fillId="0" borderId="25" xfId="1" applyNumberFormat="1" applyFont="1" applyBorder="1" applyAlignment="1" applyProtection="1">
      <alignment vertical="center" wrapText="1"/>
      <protection locked="0"/>
    </xf>
    <xf numFmtId="4" fontId="53" fillId="0" borderId="64" xfId="1" applyNumberFormat="1" applyFont="1" applyBorder="1" applyAlignment="1" applyProtection="1">
      <alignment vertical="center"/>
      <protection locked="0"/>
    </xf>
    <xf numFmtId="4" fontId="66" fillId="0" borderId="76" xfId="1" applyNumberFormat="1" applyFont="1" applyBorder="1" applyAlignment="1" applyProtection="1">
      <alignment vertical="center" wrapText="1"/>
      <protection locked="0"/>
    </xf>
    <xf numFmtId="4" fontId="66" fillId="0" borderId="77" xfId="1" applyNumberFormat="1" applyFont="1" applyBorder="1" applyAlignment="1" applyProtection="1">
      <alignment vertical="center" wrapText="1"/>
      <protection locked="0"/>
    </xf>
    <xf numFmtId="4" fontId="66" fillId="0" borderId="67" xfId="1" applyNumberFormat="1" applyFont="1" applyBorder="1" applyAlignment="1" applyProtection="1">
      <alignment vertical="center" wrapText="1"/>
      <protection locked="0"/>
    </xf>
    <xf numFmtId="4" fontId="58" fillId="0" borderId="66" xfId="1" applyNumberFormat="1" applyFont="1" applyBorder="1" applyAlignment="1" applyProtection="1">
      <alignment vertical="center"/>
      <protection locked="0"/>
    </xf>
    <xf numFmtId="4" fontId="58" fillId="0" borderId="67" xfId="1" applyNumberFormat="1" applyFont="1" applyBorder="1" applyAlignment="1" applyProtection="1">
      <alignment vertical="center"/>
      <protection locked="0"/>
    </xf>
    <xf numFmtId="4" fontId="66" fillId="0" borderId="104" xfId="1" applyNumberFormat="1" applyFont="1" applyBorder="1" applyAlignment="1" applyProtection="1">
      <alignment vertical="center" wrapText="1"/>
      <protection locked="0"/>
    </xf>
    <xf numFmtId="4" fontId="66" fillId="0" borderId="18" xfId="1" applyNumberFormat="1" applyFont="1" applyBorder="1" applyAlignment="1" applyProtection="1">
      <alignment vertical="center" wrapText="1"/>
      <protection locked="0"/>
    </xf>
    <xf numFmtId="4" fontId="66" fillId="0" borderId="69" xfId="1" applyNumberFormat="1" applyFont="1" applyBorder="1" applyAlignment="1" applyProtection="1">
      <alignment vertical="center" wrapText="1"/>
      <protection locked="0"/>
    </xf>
    <xf numFmtId="4" fontId="58" fillId="0" borderId="68" xfId="1" applyNumberFormat="1" applyFont="1" applyBorder="1" applyAlignment="1" applyProtection="1">
      <alignment vertical="center"/>
      <protection locked="0"/>
    </xf>
    <xf numFmtId="4" fontId="58" fillId="0" borderId="69" xfId="1" applyNumberFormat="1" applyFont="1" applyBorder="1" applyAlignment="1" applyProtection="1">
      <alignment vertical="center"/>
      <protection locked="0"/>
    </xf>
    <xf numFmtId="4" fontId="66" fillId="0" borderId="109" xfId="1" applyNumberFormat="1" applyFont="1" applyBorder="1" applyAlignment="1" applyProtection="1">
      <alignment vertical="center" wrapText="1"/>
      <protection locked="0"/>
    </xf>
    <xf numFmtId="4" fontId="66" fillId="0" borderId="115" xfId="1" applyNumberFormat="1" applyFont="1" applyBorder="1" applyAlignment="1" applyProtection="1">
      <alignment vertical="center" wrapText="1"/>
      <protection locked="0"/>
    </xf>
    <xf numFmtId="4" fontId="66" fillId="0" borderId="73" xfId="1" applyNumberFormat="1" applyFont="1" applyBorder="1" applyAlignment="1" applyProtection="1">
      <alignment vertical="center" wrapText="1"/>
      <protection locked="0"/>
    </xf>
    <xf numFmtId="4" fontId="58" fillId="0" borderId="72" xfId="1" applyNumberFormat="1" applyFont="1" applyBorder="1" applyAlignment="1" applyProtection="1">
      <alignment vertical="center"/>
      <protection locked="0"/>
    </xf>
    <xf numFmtId="4" fontId="58" fillId="0" borderId="73" xfId="1" applyNumberFormat="1" applyFont="1" applyBorder="1" applyAlignment="1" applyProtection="1">
      <alignment vertical="center"/>
      <protection locked="0"/>
    </xf>
    <xf numFmtId="4" fontId="38" fillId="0" borderId="23" xfId="1" applyNumberFormat="1" applyFont="1" applyBorder="1" applyAlignment="1" applyProtection="1">
      <alignment vertical="center"/>
      <protection locked="0"/>
    </xf>
    <xf numFmtId="4" fontId="38" fillId="0" borderId="24" xfId="1" applyNumberFormat="1" applyFont="1" applyBorder="1" applyAlignment="1" applyProtection="1">
      <alignment vertical="center"/>
      <protection locked="0"/>
    </xf>
    <xf numFmtId="4" fontId="38" fillId="0" borderId="25" xfId="1" applyNumberFormat="1" applyFont="1" applyBorder="1" applyAlignment="1" applyProtection="1">
      <alignment vertical="center"/>
      <protection locked="0"/>
    </xf>
    <xf numFmtId="4" fontId="53" fillId="0" borderId="25" xfId="1" applyNumberFormat="1" applyFont="1" applyBorder="1" applyAlignment="1" applyProtection="1">
      <alignment vertical="center"/>
      <protection locked="0"/>
    </xf>
    <xf numFmtId="4" fontId="38" fillId="0" borderId="103" xfId="1" applyNumberFormat="1" applyFont="1" applyBorder="1" applyAlignment="1" applyProtection="1">
      <alignment vertical="center"/>
      <protection locked="0"/>
    </xf>
    <xf numFmtId="4" fontId="38" fillId="0" borderId="21" xfId="1" applyNumberFormat="1" applyFont="1" applyBorder="1" applyAlignment="1" applyProtection="1">
      <alignment vertical="center"/>
      <protection locked="0"/>
    </xf>
    <xf numFmtId="4" fontId="38" fillId="0" borderId="22" xfId="1" applyNumberFormat="1" applyFont="1" applyBorder="1" applyAlignment="1" applyProtection="1">
      <alignment vertical="center"/>
      <protection locked="0"/>
    </xf>
    <xf numFmtId="4" fontId="53" fillId="0" borderId="64" xfId="1" applyNumberFormat="1" applyFont="1" applyBorder="1" applyAlignment="1">
      <alignment vertical="center"/>
    </xf>
    <xf numFmtId="4" fontId="66" fillId="0" borderId="76" xfId="1" applyNumberFormat="1" applyFont="1" applyBorder="1" applyAlignment="1" applyProtection="1">
      <alignment vertical="center"/>
      <protection locked="0"/>
    </xf>
    <xf numFmtId="4" fontId="66" fillId="0" borderId="77" xfId="1" applyNumberFormat="1" applyFont="1" applyBorder="1" applyAlignment="1" applyProtection="1">
      <alignment vertical="center"/>
      <protection locked="0"/>
    </xf>
    <xf numFmtId="4" fontId="66" fillId="0" borderId="67" xfId="1" applyNumberFormat="1" applyFont="1" applyBorder="1" applyAlignment="1" applyProtection="1">
      <alignment vertical="center"/>
      <protection locked="0"/>
    </xf>
    <xf numFmtId="4" fontId="58" fillId="4" borderId="66" xfId="1" applyNumberFormat="1" applyFont="1" applyFill="1" applyBorder="1" applyAlignment="1">
      <alignment vertical="center"/>
    </xf>
    <xf numFmtId="4" fontId="74" fillId="4" borderId="0" xfId="1" applyNumberFormat="1" applyFont="1" applyFill="1" applyAlignment="1">
      <alignment vertical="center"/>
    </xf>
    <xf numFmtId="4" fontId="66" fillId="0" borderId="104" xfId="1" applyNumberFormat="1" applyFont="1" applyBorder="1" applyAlignment="1" applyProtection="1">
      <alignment vertical="center"/>
      <protection locked="0"/>
    </xf>
    <xf numFmtId="4" fontId="66" fillId="0" borderId="18" xfId="1" applyNumberFormat="1" applyFont="1" applyBorder="1" applyAlignment="1" applyProtection="1">
      <alignment vertical="center"/>
      <protection locked="0"/>
    </xf>
    <xf numFmtId="4" fontId="66" fillId="0" borderId="69" xfId="1" applyNumberFormat="1" applyFont="1" applyBorder="1" applyAlignment="1" applyProtection="1">
      <alignment vertical="center"/>
      <protection locked="0"/>
    </xf>
    <xf numFmtId="4" fontId="58" fillId="4" borderId="68" xfId="1" applyNumberFormat="1" applyFont="1" applyFill="1" applyBorder="1" applyAlignment="1">
      <alignment vertical="center"/>
    </xf>
    <xf numFmtId="4" fontId="58" fillId="4" borderId="68" xfId="1" applyNumberFormat="1" applyFont="1" applyFill="1" applyBorder="1" applyAlignment="1" applyProtection="1">
      <alignment vertical="center"/>
      <protection locked="0"/>
    </xf>
    <xf numFmtId="4" fontId="58" fillId="4" borderId="69" xfId="1" applyNumberFormat="1" applyFont="1" applyFill="1" applyBorder="1" applyAlignment="1" applyProtection="1">
      <alignment vertical="center"/>
      <protection locked="0"/>
    </xf>
    <xf numFmtId="4" fontId="58" fillId="4" borderId="98" xfId="1" applyNumberFormat="1" applyFont="1" applyFill="1" applyBorder="1" applyAlignment="1" applyProtection="1">
      <alignment vertical="center"/>
      <protection locked="0"/>
    </xf>
    <xf numFmtId="4" fontId="38" fillId="5" borderId="23" xfId="1" applyNumberFormat="1" applyFont="1" applyFill="1" applyBorder="1" applyAlignment="1" applyProtection="1">
      <alignment horizontal="left" vertical="center"/>
      <protection locked="0"/>
    </xf>
    <xf numFmtId="4" fontId="38" fillId="5" borderId="24" xfId="1" applyNumberFormat="1" applyFont="1" applyFill="1" applyBorder="1" applyAlignment="1" applyProtection="1">
      <alignment horizontal="left" vertical="center"/>
      <protection locked="0"/>
    </xf>
    <xf numFmtId="4" fontId="38" fillId="5" borderId="25" xfId="1" applyNumberFormat="1" applyFont="1" applyFill="1" applyBorder="1" applyAlignment="1" applyProtection="1">
      <alignment horizontal="left" vertical="center"/>
      <protection locked="0"/>
    </xf>
    <xf numFmtId="4" fontId="38" fillId="0" borderId="23" xfId="1" applyNumberFormat="1" applyFont="1" applyBorder="1" applyAlignment="1" applyProtection="1">
      <alignment horizontal="left" vertical="center" wrapText="1"/>
      <protection locked="0"/>
    </xf>
    <xf numFmtId="4" fontId="38" fillId="0" borderId="24" xfId="1" applyNumberFormat="1" applyFont="1" applyBorder="1" applyAlignment="1" applyProtection="1">
      <alignment horizontal="left" vertical="center" wrapText="1"/>
      <protection locked="0"/>
    </xf>
    <xf numFmtId="4" fontId="38" fillId="0" borderId="25" xfId="1" applyNumberFormat="1" applyFont="1" applyBorder="1" applyAlignment="1" applyProtection="1">
      <alignment horizontal="left" vertical="center" wrapText="1"/>
      <protection locked="0"/>
    </xf>
    <xf numFmtId="4" fontId="52" fillId="4" borderId="64" xfId="1" applyNumberFormat="1" applyFont="1" applyFill="1" applyBorder="1" applyAlignment="1" applyProtection="1">
      <alignment vertical="center"/>
      <protection locked="0"/>
    </xf>
    <xf numFmtId="4" fontId="52" fillId="0" borderId="76" xfId="1" applyNumberFormat="1" applyFont="1" applyBorder="1" applyAlignment="1" applyProtection="1">
      <alignment vertical="center" wrapText="1"/>
      <protection locked="0"/>
    </xf>
    <xf numFmtId="4" fontId="52" fillId="0" borderId="77" xfId="1" applyNumberFormat="1" applyFont="1" applyBorder="1" applyAlignment="1" applyProtection="1">
      <alignment vertical="center" wrapText="1"/>
      <protection locked="0"/>
    </xf>
    <xf numFmtId="4" fontId="52" fillId="0" borderId="67" xfId="1" applyNumberFormat="1" applyFont="1" applyBorder="1" applyAlignment="1" applyProtection="1">
      <alignment vertical="center" wrapText="1"/>
      <protection locked="0"/>
    </xf>
    <xf numFmtId="4" fontId="52" fillId="4" borderId="78" xfId="1" applyNumberFormat="1" applyFont="1" applyFill="1" applyBorder="1" applyAlignment="1" applyProtection="1">
      <alignment vertical="center"/>
      <protection locked="0"/>
    </xf>
    <xf numFmtId="4" fontId="52" fillId="0" borderId="18" xfId="1" applyNumberFormat="1" applyFont="1" applyBorder="1" applyAlignment="1" applyProtection="1">
      <alignment vertical="center" wrapText="1"/>
      <protection locked="0"/>
    </xf>
    <xf numFmtId="4" fontId="52" fillId="0" borderId="69" xfId="1" applyNumberFormat="1" applyFont="1" applyBorder="1" applyAlignment="1" applyProtection="1">
      <alignment vertical="center" wrapText="1"/>
      <protection locked="0"/>
    </xf>
    <xf numFmtId="4" fontId="52" fillId="4" borderId="68" xfId="1" applyNumberFormat="1" applyFont="1" applyFill="1" applyBorder="1" applyAlignment="1">
      <alignment vertical="center"/>
    </xf>
    <xf numFmtId="4" fontId="58" fillId="0" borderId="18" xfId="1" applyNumberFormat="1" applyFont="1" applyBorder="1" applyAlignment="1" applyProtection="1">
      <alignment vertical="center" wrapText="1"/>
      <protection locked="0"/>
    </xf>
    <xf numFmtId="4" fontId="53" fillId="4" borderId="68" xfId="1" applyNumberFormat="1" applyFont="1" applyFill="1" applyBorder="1" applyAlignment="1">
      <alignment vertical="center"/>
    </xf>
    <xf numFmtId="4" fontId="52" fillId="0" borderId="18" xfId="1" applyNumberFormat="1" applyFont="1" applyBorder="1" applyAlignment="1" applyProtection="1">
      <alignment vertical="center"/>
      <protection locked="0"/>
    </xf>
    <xf numFmtId="4" fontId="58" fillId="0" borderId="104" xfId="1" applyNumberFormat="1" applyFont="1" applyBorder="1" applyAlignment="1">
      <alignment vertical="center" wrapText="1"/>
    </xf>
    <xf numFmtId="4" fontId="58" fillId="0" borderId="18" xfId="1" applyNumberFormat="1" applyFont="1" applyBorder="1" applyAlignment="1">
      <alignment vertical="center" wrapText="1"/>
    </xf>
    <xf numFmtId="4" fontId="58" fillId="0" borderId="69" xfId="1" applyNumberFormat="1" applyFont="1" applyBorder="1" applyAlignment="1">
      <alignment vertical="center" wrapText="1"/>
    </xf>
    <xf numFmtId="4" fontId="22" fillId="4" borderId="0" xfId="1" applyNumberFormat="1" applyFont="1" applyFill="1" applyAlignment="1">
      <alignment horizontal="left" vertical="center"/>
    </xf>
    <xf numFmtId="4" fontId="58" fillId="0" borderId="109" xfId="1" applyNumberFormat="1" applyFont="1" applyBorder="1" applyAlignment="1" applyProtection="1">
      <alignment vertical="center" wrapText="1"/>
      <protection locked="0"/>
    </xf>
    <xf numFmtId="4" fontId="58" fillId="0" borderId="115" xfId="1" applyNumberFormat="1" applyFont="1" applyBorder="1" applyAlignment="1" applyProtection="1">
      <alignment vertical="center" wrapText="1"/>
      <protection locked="0"/>
    </xf>
    <xf numFmtId="4" fontId="58" fillId="0" borderId="73" xfId="1" applyNumberFormat="1" applyFont="1" applyBorder="1" applyAlignment="1" applyProtection="1">
      <alignment vertical="center" wrapText="1"/>
      <protection locked="0"/>
    </xf>
    <xf numFmtId="4" fontId="53" fillId="4" borderId="72" xfId="1" applyNumberFormat="1" applyFont="1" applyFill="1" applyBorder="1" applyAlignment="1" applyProtection="1">
      <alignment vertical="center"/>
      <protection locked="0"/>
    </xf>
    <xf numFmtId="4" fontId="52" fillId="9" borderId="23" xfId="1" applyNumberFormat="1" applyFont="1" applyFill="1" applyBorder="1" applyAlignment="1" applyProtection="1">
      <alignment horizontal="left" vertical="center"/>
      <protection locked="0"/>
    </xf>
    <xf numFmtId="4" fontId="52" fillId="9" borderId="24" xfId="1" applyNumberFormat="1" applyFont="1" applyFill="1" applyBorder="1" applyAlignment="1" applyProtection="1">
      <alignment horizontal="left" vertical="center"/>
      <protection locked="0"/>
    </xf>
    <xf numFmtId="4" fontId="52" fillId="9" borderId="25" xfId="1" applyNumberFormat="1" applyFont="1" applyFill="1" applyBorder="1" applyAlignment="1" applyProtection="1">
      <alignment horizontal="left" vertical="center"/>
      <protection locked="0"/>
    </xf>
    <xf numFmtId="4" fontId="52" fillId="9" borderId="64" xfId="1" applyNumberFormat="1" applyFont="1" applyFill="1" applyBorder="1" applyAlignment="1">
      <alignment horizontal="right" vertical="center"/>
    </xf>
    <xf numFmtId="4" fontId="69" fillId="5" borderId="23" xfId="1" applyNumberFormat="1" applyFont="1" applyFill="1" applyBorder="1" applyAlignment="1" applyProtection="1">
      <alignment horizontal="center" vertical="center"/>
      <protection locked="0"/>
    </xf>
    <xf numFmtId="4" fontId="69" fillId="5" borderId="24" xfId="1" applyNumberFormat="1" applyFont="1" applyFill="1" applyBorder="1" applyAlignment="1" applyProtection="1">
      <alignment horizontal="center" vertical="center"/>
      <protection locked="0"/>
    </xf>
    <xf numFmtId="4" fontId="69" fillId="5" borderId="25" xfId="1" applyNumberFormat="1" applyFont="1" applyFill="1" applyBorder="1" applyAlignment="1" applyProtection="1">
      <alignment horizontal="center" vertical="center"/>
      <protection locked="0"/>
    </xf>
    <xf numFmtId="4" fontId="69" fillId="8" borderId="64" xfId="1" applyNumberFormat="1" applyFont="1" applyFill="1" applyBorder="1" applyAlignment="1" applyProtection="1">
      <alignment horizontal="center" vertical="center" wrapText="1"/>
      <protection locked="0"/>
    </xf>
    <xf numFmtId="4" fontId="38" fillId="0" borderId="103" xfId="1" applyNumberFormat="1" applyFont="1" applyBorder="1" applyAlignment="1" applyProtection="1">
      <alignment vertical="center" wrapText="1"/>
      <protection locked="0"/>
    </xf>
    <xf numFmtId="4" fontId="38" fillId="0" borderId="21" xfId="1" applyNumberFormat="1" applyFont="1" applyBorder="1" applyAlignment="1" applyProtection="1">
      <alignment vertical="center" wrapText="1"/>
      <protection locked="0"/>
    </xf>
    <xf numFmtId="4" fontId="38" fillId="0" borderId="22" xfId="1" applyNumberFormat="1" applyFont="1" applyBorder="1" applyAlignment="1" applyProtection="1">
      <alignment vertical="center" wrapText="1"/>
      <protection locked="0"/>
    </xf>
    <xf numFmtId="4" fontId="37" fillId="0" borderId="76" xfId="1" applyNumberFormat="1" applyFont="1" applyBorder="1" applyAlignment="1" applyProtection="1">
      <alignment vertical="center"/>
      <protection locked="0"/>
    </xf>
    <xf numFmtId="4" fontId="37" fillId="0" borderId="77" xfId="1" applyNumberFormat="1" applyFont="1" applyBorder="1" applyAlignment="1" applyProtection="1">
      <alignment vertical="center"/>
      <protection locked="0"/>
    </xf>
    <xf numFmtId="4" fontId="37" fillId="0" borderId="67" xfId="1" applyNumberFormat="1" applyFont="1" applyBorder="1" applyAlignment="1" applyProtection="1">
      <alignment vertical="center"/>
      <protection locked="0"/>
    </xf>
    <xf numFmtId="4" fontId="53" fillId="0" borderId="67" xfId="1" applyNumberFormat="1" applyFont="1" applyBorder="1" applyAlignment="1" applyProtection="1">
      <alignment vertical="center"/>
      <protection locked="0"/>
    </xf>
    <xf numFmtId="4" fontId="37" fillId="0" borderId="74" xfId="1" applyNumberFormat="1" applyFont="1" applyBorder="1" applyAlignment="1" applyProtection="1">
      <alignment vertical="center"/>
      <protection locked="0"/>
    </xf>
    <xf numFmtId="4" fontId="37" fillId="0" borderId="0" xfId="1" applyNumberFormat="1" applyFont="1" applyAlignment="1" applyProtection="1">
      <alignment vertical="center"/>
      <protection locked="0"/>
    </xf>
    <xf numFmtId="4" fontId="37" fillId="0" borderId="65" xfId="1" applyNumberFormat="1" applyFont="1" applyBorder="1" applyAlignment="1" applyProtection="1">
      <alignment vertical="center"/>
      <protection locked="0"/>
    </xf>
    <xf numFmtId="4" fontId="53" fillId="0" borderId="65" xfId="1" applyNumberFormat="1" applyFont="1" applyBorder="1" applyAlignment="1" applyProtection="1">
      <alignment vertical="center"/>
      <protection locked="0"/>
    </xf>
    <xf numFmtId="4" fontId="73" fillId="0" borderId="23" xfId="1" applyNumberFormat="1" applyFont="1" applyBorder="1" applyAlignment="1" applyProtection="1">
      <alignment vertical="center"/>
      <protection locked="0"/>
    </xf>
    <xf numFmtId="4" fontId="73" fillId="0" borderId="24" xfId="1" applyNumberFormat="1" applyFont="1" applyBorder="1" applyAlignment="1" applyProtection="1">
      <alignment vertical="center"/>
      <protection locked="0"/>
    </xf>
    <xf numFmtId="4" fontId="73" fillId="0" borderId="25" xfId="1" applyNumberFormat="1" applyFont="1" applyBorder="1" applyAlignment="1" applyProtection="1">
      <alignment vertical="center"/>
      <protection locked="0"/>
    </xf>
    <xf numFmtId="4" fontId="75" fillId="0" borderId="76" xfId="1" applyNumberFormat="1" applyFont="1" applyBorder="1" applyAlignment="1" applyProtection="1">
      <alignment vertical="center" wrapText="1"/>
      <protection locked="0"/>
    </xf>
    <xf numFmtId="4" fontId="75" fillId="0" borderId="77" xfId="1" applyNumberFormat="1" applyFont="1" applyBorder="1" applyAlignment="1" applyProtection="1">
      <alignment vertical="center" wrapText="1"/>
      <protection locked="0"/>
    </xf>
    <xf numFmtId="4" fontId="75" fillId="0" borderId="67" xfId="1" applyNumberFormat="1" applyFont="1" applyBorder="1" applyAlignment="1" applyProtection="1">
      <alignment vertical="center" wrapText="1"/>
      <protection locked="0"/>
    </xf>
    <xf numFmtId="4" fontId="75" fillId="0" borderId="74" xfId="1" applyNumberFormat="1" applyFont="1" applyBorder="1" applyAlignment="1" applyProtection="1">
      <alignment vertical="center" wrapText="1"/>
      <protection locked="0"/>
    </xf>
    <xf numFmtId="4" fontId="75" fillId="0" borderId="0" xfId="1" applyNumberFormat="1" applyFont="1" applyAlignment="1" applyProtection="1">
      <alignment vertical="center" wrapText="1"/>
      <protection locked="0"/>
    </xf>
    <xf numFmtId="4" fontId="75" fillId="0" borderId="65" xfId="1" applyNumberFormat="1" applyFont="1" applyBorder="1" applyAlignment="1" applyProtection="1">
      <alignment vertical="center" wrapText="1"/>
      <protection locked="0"/>
    </xf>
    <xf numFmtId="4" fontId="75" fillId="0" borderId="76" xfId="1" applyNumberFormat="1" applyFont="1" applyBorder="1" applyAlignment="1" applyProtection="1">
      <alignment vertical="center"/>
      <protection locked="0"/>
    </xf>
    <xf numFmtId="4" fontId="75" fillId="0" borderId="77" xfId="1" applyNumberFormat="1" applyFont="1" applyBorder="1" applyAlignment="1" applyProtection="1">
      <alignment vertical="center"/>
      <protection locked="0"/>
    </xf>
    <xf numFmtId="4" fontId="75" fillId="0" borderId="67" xfId="1" applyNumberFormat="1" applyFont="1" applyBorder="1" applyAlignment="1" applyProtection="1">
      <alignment vertical="center"/>
      <protection locked="0"/>
    </xf>
    <xf numFmtId="4" fontId="75" fillId="0" borderId="104" xfId="1" applyNumberFormat="1" applyFont="1" applyBorder="1" applyAlignment="1" applyProtection="1">
      <alignment vertical="center"/>
      <protection locked="0"/>
    </xf>
    <xf numFmtId="4" fontId="75" fillId="0" borderId="18" xfId="1" applyNumberFormat="1" applyFont="1" applyBorder="1" applyAlignment="1" applyProtection="1">
      <alignment vertical="center"/>
      <protection locked="0"/>
    </xf>
    <xf numFmtId="4" fontId="75" fillId="0" borderId="69" xfId="1" applyNumberFormat="1" applyFont="1" applyBorder="1" applyAlignment="1" applyProtection="1">
      <alignment vertical="center"/>
      <protection locked="0"/>
    </xf>
    <xf numFmtId="4" fontId="75" fillId="0" borderId="104" xfId="1" applyNumberFormat="1" applyFont="1" applyBorder="1" applyAlignment="1" applyProtection="1">
      <alignment vertical="center" wrapText="1"/>
      <protection locked="0"/>
    </xf>
    <xf numFmtId="4" fontId="75" fillId="0" borderId="18" xfId="1" applyNumberFormat="1" applyFont="1" applyBorder="1" applyAlignment="1" applyProtection="1">
      <alignment vertical="center" wrapText="1"/>
      <protection locked="0"/>
    </xf>
    <xf numFmtId="4" fontId="75" fillId="0" borderId="69" xfId="1" applyNumberFormat="1" applyFont="1" applyBorder="1" applyAlignment="1" applyProtection="1">
      <alignment vertical="center" wrapText="1"/>
      <protection locked="0"/>
    </xf>
    <xf numFmtId="4" fontId="53" fillId="0" borderId="98" xfId="1" applyNumberFormat="1" applyFont="1" applyBorder="1" applyAlignment="1" applyProtection="1">
      <alignment vertical="center"/>
      <protection locked="0"/>
    </xf>
    <xf numFmtId="4" fontId="70" fillId="0" borderId="109" xfId="1" applyNumberFormat="1" applyFont="1" applyBorder="1" applyAlignment="1" applyProtection="1">
      <alignment vertical="center"/>
      <protection locked="0"/>
    </xf>
    <xf numFmtId="4" fontId="70" fillId="0" borderId="115" xfId="1" applyNumberFormat="1" applyFont="1" applyBorder="1" applyAlignment="1" applyProtection="1">
      <alignment vertical="center"/>
      <protection locked="0"/>
    </xf>
    <xf numFmtId="4" fontId="70" fillId="0" borderId="73" xfId="1" applyNumberFormat="1" applyFont="1" applyBorder="1" applyAlignment="1" applyProtection="1">
      <alignment vertical="center"/>
      <protection locked="0"/>
    </xf>
    <xf numFmtId="4" fontId="49" fillId="8" borderId="24" xfId="1" applyNumberFormat="1" applyFont="1" applyFill="1" applyBorder="1" applyAlignment="1" applyProtection="1">
      <alignment horizontal="left" vertical="center"/>
      <protection locked="0"/>
    </xf>
    <xf numFmtId="4" fontId="47" fillId="8" borderId="64" xfId="1" applyNumberFormat="1" applyFont="1" applyFill="1" applyBorder="1" applyAlignment="1">
      <alignment horizontal="right" vertical="center"/>
    </xf>
    <xf numFmtId="4" fontId="66" fillId="0" borderId="74" xfId="1" applyNumberFormat="1" applyFont="1" applyBorder="1" applyAlignment="1" applyProtection="1">
      <alignment vertical="center"/>
      <protection locked="0"/>
    </xf>
    <xf numFmtId="4" fontId="66" fillId="0" borderId="0" xfId="1" applyNumberFormat="1" applyFont="1" applyAlignment="1" applyProtection="1">
      <alignment vertical="center"/>
      <protection locked="0"/>
    </xf>
    <xf numFmtId="4" fontId="66" fillId="0" borderId="65" xfId="1" applyNumberFormat="1" applyFont="1" applyBorder="1" applyAlignment="1" applyProtection="1">
      <alignment vertical="center"/>
      <protection locked="0"/>
    </xf>
    <xf numFmtId="4" fontId="53" fillId="4" borderId="97" xfId="1" applyNumberFormat="1" applyFont="1" applyFill="1" applyBorder="1" applyAlignment="1" applyProtection="1">
      <alignment vertical="center"/>
      <protection locked="0"/>
    </xf>
    <xf numFmtId="4" fontId="53" fillId="0" borderId="97" xfId="1" applyNumberFormat="1" applyFont="1" applyBorder="1" applyAlignment="1" applyProtection="1">
      <alignment vertical="center"/>
      <protection locked="0"/>
    </xf>
    <xf numFmtId="4" fontId="66" fillId="0" borderId="109" xfId="1" applyNumberFormat="1" applyFont="1" applyBorder="1" applyAlignment="1" applyProtection="1">
      <alignment vertical="center"/>
      <protection locked="0"/>
    </xf>
    <xf numFmtId="4" fontId="66" fillId="0" borderId="115" xfId="1" applyNumberFormat="1" applyFont="1" applyBorder="1" applyAlignment="1" applyProtection="1">
      <alignment vertical="center"/>
      <protection locked="0"/>
    </xf>
    <xf numFmtId="4" fontId="66" fillId="0" borderId="73" xfId="1" applyNumberFormat="1" applyFont="1" applyBorder="1" applyAlignment="1" applyProtection="1">
      <alignment vertical="center"/>
      <protection locked="0"/>
    </xf>
    <xf numFmtId="4" fontId="52" fillId="8" borderId="24" xfId="1" applyNumberFormat="1" applyFont="1" applyFill="1" applyBorder="1" applyAlignment="1" applyProtection="1">
      <alignment horizontal="left" vertical="center"/>
      <protection locked="0"/>
    </xf>
    <xf numFmtId="4" fontId="49" fillId="0" borderId="0" xfId="1" applyNumberFormat="1" applyFont="1" applyAlignment="1">
      <alignment horizontal="left" vertical="center"/>
    </xf>
    <xf numFmtId="0" fontId="53" fillId="0" borderId="0" xfId="1" applyFont="1" applyAlignment="1">
      <alignment vertical="center"/>
    </xf>
    <xf numFmtId="4" fontId="52" fillId="8" borderId="26" xfId="1" applyNumberFormat="1" applyFont="1" applyFill="1" applyBorder="1" applyAlignment="1">
      <alignment horizontal="center" vertical="center"/>
    </xf>
    <xf numFmtId="4" fontId="52" fillId="8" borderId="101" xfId="1" applyNumberFormat="1" applyFont="1" applyFill="1" applyBorder="1" applyAlignment="1">
      <alignment horizontal="center" vertical="center"/>
    </xf>
    <xf numFmtId="4" fontId="52" fillId="8" borderId="117" xfId="1" applyNumberFormat="1" applyFont="1" applyFill="1" applyBorder="1" applyAlignment="1">
      <alignment horizontal="center" vertical="center" wrapText="1"/>
    </xf>
    <xf numFmtId="4" fontId="53" fillId="8" borderId="118" xfId="1" applyNumberFormat="1" applyFont="1" applyFill="1" applyBorder="1" applyAlignment="1">
      <alignment horizontal="center" vertical="center"/>
    </xf>
    <xf numFmtId="4" fontId="53" fillId="8" borderId="107" xfId="1" applyNumberFormat="1" applyFont="1" applyFill="1" applyBorder="1" applyAlignment="1">
      <alignment horizontal="center" vertical="center"/>
    </xf>
    <xf numFmtId="4" fontId="52" fillId="8" borderId="21" xfId="1" applyNumberFormat="1" applyFont="1" applyFill="1" applyBorder="1" applyAlignment="1">
      <alignment horizontal="center" vertical="center"/>
    </xf>
    <xf numFmtId="4" fontId="52" fillId="8" borderId="23" xfId="1" applyNumberFormat="1" applyFont="1" applyFill="1" applyBorder="1" applyAlignment="1">
      <alignment horizontal="center" vertical="center"/>
    </xf>
    <xf numFmtId="4" fontId="52" fillId="8" borderId="24" xfId="1" applyNumberFormat="1" applyFont="1" applyFill="1" applyBorder="1" applyAlignment="1">
      <alignment horizontal="center" vertical="center"/>
    </xf>
    <xf numFmtId="4" fontId="53" fillId="0" borderId="119" xfId="1" applyNumberFormat="1" applyFont="1" applyBorder="1" applyAlignment="1">
      <alignment vertical="center" wrapText="1"/>
    </xf>
    <xf numFmtId="4" fontId="53" fillId="0" borderId="67" xfId="1" applyNumberFormat="1" applyFont="1" applyBorder="1" applyAlignment="1">
      <alignment vertical="center" wrapText="1"/>
    </xf>
    <xf numFmtId="4" fontId="53" fillId="0" borderId="104" xfId="1" applyNumberFormat="1" applyFont="1" applyBorder="1" applyAlignment="1" applyProtection="1">
      <alignment vertical="center"/>
      <protection locked="0"/>
    </xf>
    <xf numFmtId="4" fontId="53" fillId="0" borderId="16" xfId="1" applyNumberFormat="1" applyFont="1" applyBorder="1" applyAlignment="1">
      <alignment vertical="center" wrapText="1"/>
    </xf>
    <xf numFmtId="4" fontId="53" fillId="0" borderId="69" xfId="1" applyNumberFormat="1" applyFont="1" applyBorder="1" applyAlignment="1">
      <alignment vertical="center" wrapText="1"/>
    </xf>
    <xf numFmtId="4" fontId="53" fillId="4" borderId="18" xfId="1" applyNumberFormat="1" applyFont="1" applyFill="1" applyBorder="1" applyAlignment="1" applyProtection="1">
      <alignment vertical="center"/>
      <protection locked="0"/>
    </xf>
    <xf numFmtId="4" fontId="53" fillId="0" borderId="18" xfId="1" applyNumberFormat="1" applyFont="1" applyBorder="1" applyAlignment="1" applyProtection="1">
      <alignment vertical="center"/>
      <protection locked="0"/>
    </xf>
    <xf numFmtId="4" fontId="53" fillId="0" borderId="16" xfId="1" applyNumberFormat="1" applyFont="1" applyBorder="1" applyAlignment="1">
      <alignment horizontal="left" vertical="center" wrapText="1"/>
    </xf>
    <xf numFmtId="4" fontId="53" fillId="0" borderId="69" xfId="1" applyNumberFormat="1" applyFont="1" applyBorder="1" applyAlignment="1">
      <alignment horizontal="left" vertical="center" wrapText="1"/>
    </xf>
    <xf numFmtId="4" fontId="53" fillId="0" borderId="120" xfId="1" applyNumberFormat="1" applyFont="1" applyBorder="1" applyAlignment="1">
      <alignment horizontal="left" vertical="center" wrapText="1"/>
    </xf>
    <xf numFmtId="4" fontId="53" fillId="0" borderId="114" xfId="1" applyNumberFormat="1" applyFont="1" applyBorder="1" applyAlignment="1" applyProtection="1">
      <alignment vertical="center"/>
      <protection locked="0"/>
    </xf>
    <xf numFmtId="4" fontId="53" fillId="0" borderId="3" xfId="1" applyNumberFormat="1" applyFont="1" applyBorder="1" applyAlignment="1" applyProtection="1">
      <alignment vertical="center"/>
      <protection locked="0"/>
    </xf>
    <xf numFmtId="4" fontId="52" fillId="8" borderId="100" xfId="1" applyNumberFormat="1" applyFont="1" applyFill="1" applyBorder="1" applyAlignment="1">
      <alignment vertical="center"/>
    </xf>
    <xf numFmtId="4" fontId="52" fillId="8" borderId="25" xfId="1" applyNumberFormat="1" applyFont="1" applyFill="1" applyBorder="1" applyAlignment="1">
      <alignment vertical="center"/>
    </xf>
    <xf numFmtId="4" fontId="52" fillId="9" borderId="23" xfId="1" applyNumberFormat="1" applyFont="1" applyFill="1" applyBorder="1" applyAlignment="1">
      <alignment vertical="center"/>
    </xf>
    <xf numFmtId="4" fontId="3" fillId="10" borderId="64" xfId="1" applyNumberFormat="1" applyFont="1" applyFill="1" applyBorder="1"/>
    <xf numFmtId="0" fontId="1" fillId="0" borderId="0" xfId="1" applyAlignment="1">
      <alignment vertical="center" wrapText="1"/>
    </xf>
    <xf numFmtId="4" fontId="47" fillId="0" borderId="0" xfId="1" applyNumberFormat="1" applyFont="1" applyAlignment="1">
      <alignment horizontal="left" vertical="center"/>
    </xf>
    <xf numFmtId="4" fontId="53" fillId="0" borderId="25" xfId="1" applyNumberFormat="1" applyFont="1" applyBorder="1" applyAlignment="1">
      <alignment vertical="center" wrapText="1"/>
    </xf>
    <xf numFmtId="4" fontId="37" fillId="4" borderId="85" xfId="1" applyNumberFormat="1" applyFont="1" applyFill="1" applyBorder="1" applyAlignment="1">
      <alignment vertical="center" wrapText="1"/>
    </xf>
    <xf numFmtId="4" fontId="37" fillId="4" borderId="83" xfId="1" applyNumberFormat="1" applyFont="1" applyFill="1" applyBorder="1" applyAlignment="1">
      <alignment vertical="center" wrapText="1"/>
    </xf>
    <xf numFmtId="4" fontId="49" fillId="0" borderId="0" xfId="1" applyNumberFormat="1" applyFont="1" applyAlignment="1">
      <alignment vertical="center"/>
    </xf>
    <xf numFmtId="4" fontId="52" fillId="0" borderId="105" xfId="1" applyNumberFormat="1" applyFont="1" applyBorder="1" applyAlignment="1">
      <alignment horizontal="right" vertical="center"/>
    </xf>
    <xf numFmtId="4" fontId="52" fillId="0" borderId="1" xfId="1" applyNumberFormat="1" applyFont="1" applyBorder="1" applyAlignment="1" applyProtection="1">
      <alignment vertical="center"/>
      <protection locked="0"/>
    </xf>
    <xf numFmtId="4" fontId="52" fillId="0" borderId="104" xfId="1" applyNumberFormat="1" applyFont="1" applyBorder="1" applyAlignment="1">
      <alignment horizontal="right" vertical="center"/>
    </xf>
    <xf numFmtId="4" fontId="52" fillId="0" borderId="109" xfId="1" applyNumberFormat="1" applyFont="1" applyBorder="1" applyAlignment="1">
      <alignment horizontal="right" vertical="center"/>
    </xf>
    <xf numFmtId="4" fontId="53" fillId="0" borderId="72" xfId="1" applyNumberFormat="1" applyFont="1" applyBorder="1" applyAlignment="1">
      <alignment vertical="center"/>
    </xf>
    <xf numFmtId="4" fontId="53" fillId="0" borderId="115" xfId="1" applyNumberFormat="1" applyFont="1" applyBorder="1" applyAlignment="1">
      <alignment vertical="center"/>
    </xf>
    <xf numFmtId="0" fontId="1" fillId="0" borderId="0" xfId="1" applyAlignment="1">
      <alignment horizontal="left" vertical="center"/>
    </xf>
    <xf numFmtId="4" fontId="49" fillId="8" borderId="23" xfId="1" applyNumberFormat="1" applyFont="1" applyFill="1" applyBorder="1" applyAlignment="1">
      <alignment horizontal="center" vertical="center"/>
    </xf>
    <xf numFmtId="4" fontId="49" fillId="8" borderId="64" xfId="1" applyNumberFormat="1" applyFont="1" applyFill="1" applyBorder="1" applyAlignment="1">
      <alignment horizontal="center" vertical="center"/>
    </xf>
    <xf numFmtId="4" fontId="49" fillId="8" borderId="24" xfId="1" applyNumberFormat="1" applyFont="1" applyFill="1" applyBorder="1" applyAlignment="1">
      <alignment horizontal="center" vertical="center" wrapText="1"/>
    </xf>
    <xf numFmtId="4" fontId="49" fillId="8" borderId="64" xfId="1" applyNumberFormat="1" applyFont="1" applyFill="1" applyBorder="1" applyAlignment="1">
      <alignment horizontal="center" vertical="center" wrapText="1"/>
    </xf>
    <xf numFmtId="0" fontId="43" fillId="0" borderId="0" xfId="1" applyFont="1" applyAlignment="1">
      <alignment wrapText="1"/>
    </xf>
    <xf numFmtId="14" fontId="43" fillId="0" borderId="0" xfId="1" applyNumberFormat="1" applyFont="1" applyAlignment="1">
      <alignment horizontal="center" wrapText="1"/>
    </xf>
    <xf numFmtId="0" fontId="43" fillId="0" borderId="0" xfId="1" applyFont="1" applyAlignment="1">
      <alignment horizontal="center" wrapText="1"/>
    </xf>
    <xf numFmtId="0" fontId="43" fillId="0" borderId="0" xfId="1" applyFont="1" applyAlignment="1">
      <alignment horizontal="center" wrapText="1"/>
    </xf>
    <xf numFmtId="0" fontId="43" fillId="0" borderId="0" xfId="1" applyFont="1"/>
    <xf numFmtId="0" fontId="18" fillId="0" borderId="0" xfId="5" applyFont="1" applyAlignment="1">
      <alignment horizontal="left"/>
    </xf>
    <xf numFmtId="0" fontId="19" fillId="0" borderId="0" xfId="5" applyFont="1"/>
    <xf numFmtId="0" fontId="18" fillId="0" borderId="0" xfId="5" applyFont="1"/>
    <xf numFmtId="0" fontId="77" fillId="0" borderId="0" xfId="5" applyFont="1" applyAlignment="1">
      <alignment horizontal="center" vertical="center"/>
    </xf>
    <xf numFmtId="0" fontId="19" fillId="0" borderId="0" xfId="6" applyFont="1" applyAlignment="1">
      <alignment horizontal="left" wrapText="1"/>
    </xf>
    <xf numFmtId="0" fontId="78" fillId="0" borderId="0" xfId="5" applyFont="1" applyAlignment="1">
      <alignment horizontal="left" vertical="top" wrapText="1"/>
    </xf>
    <xf numFmtId="0" fontId="77" fillId="0" borderId="0" xfId="5" applyFont="1" applyAlignment="1">
      <alignment vertical="top" wrapText="1"/>
    </xf>
    <xf numFmtId="0" fontId="79" fillId="0" borderId="0" xfId="5" applyFont="1" applyAlignment="1">
      <alignment vertical="top"/>
    </xf>
    <xf numFmtId="0" fontId="77" fillId="0" borderId="0" xfId="5" applyFont="1" applyAlignment="1">
      <alignment vertical="top"/>
    </xf>
    <xf numFmtId="0" fontId="19" fillId="0" borderId="0" xfId="5" applyFont="1" applyAlignment="1">
      <alignment vertical="top"/>
    </xf>
    <xf numFmtId="0" fontId="78" fillId="0" borderId="0" xfId="5" applyFont="1" applyAlignment="1">
      <alignment horizontal="left" vertical="center" wrapText="1"/>
    </xf>
    <xf numFmtId="0" fontId="78" fillId="0" borderId="0" xfId="5" applyFont="1" applyAlignment="1">
      <alignment vertical="center" wrapText="1"/>
    </xf>
    <xf numFmtId="0" fontId="79" fillId="0" borderId="0" xfId="5" applyFont="1" applyAlignment="1">
      <alignment vertical="center"/>
    </xf>
    <xf numFmtId="0" fontId="80" fillId="0" borderId="0" xfId="5" applyFont="1" applyAlignment="1">
      <alignment vertical="center"/>
    </xf>
    <xf numFmtId="0" fontId="19" fillId="0" borderId="0" xfId="5" applyFont="1" applyAlignment="1">
      <alignment vertical="center"/>
    </xf>
    <xf numFmtId="0" fontId="77" fillId="0" borderId="0" xfId="5" applyFont="1" applyAlignment="1">
      <alignment vertical="center" wrapText="1"/>
    </xf>
    <xf numFmtId="0" fontId="81" fillId="0" borderId="0" xfId="5" applyFont="1" applyAlignment="1">
      <alignment horizontal="center" vertical="center" wrapText="1"/>
    </xf>
    <xf numFmtId="0" fontId="83" fillId="0" borderId="0" xfId="5" applyFont="1" applyAlignment="1">
      <alignment horizontal="center" vertical="center" wrapText="1"/>
    </xf>
    <xf numFmtId="0" fontId="18" fillId="8" borderId="64" xfId="5" applyFont="1" applyFill="1" applyBorder="1" applyAlignment="1">
      <alignment horizontal="center" vertical="center" wrapText="1"/>
    </xf>
    <xf numFmtId="0" fontId="84" fillId="8" borderId="25" xfId="5" applyFont="1" applyFill="1" applyBorder="1" applyAlignment="1">
      <alignment horizontal="center" vertical="center" wrapText="1"/>
    </xf>
    <xf numFmtId="0" fontId="26" fillId="8" borderId="116" xfId="5" applyFont="1" applyFill="1" applyBorder="1" applyAlignment="1">
      <alignment horizontal="center" vertical="center" wrapText="1"/>
    </xf>
    <xf numFmtId="0" fontId="85" fillId="8" borderId="64" xfId="5" applyFont="1" applyFill="1" applyBorder="1" applyAlignment="1">
      <alignment horizontal="center" vertical="center" wrapText="1"/>
    </xf>
    <xf numFmtId="0" fontId="19" fillId="8" borderId="64" xfId="5" applyFont="1" applyFill="1" applyBorder="1" applyAlignment="1">
      <alignment horizontal="center" vertical="center" wrapText="1"/>
    </xf>
    <xf numFmtId="0" fontId="18" fillId="8" borderId="24" xfId="5" applyFont="1" applyFill="1" applyBorder="1" applyAlignment="1">
      <alignment horizontal="center" vertical="center" wrapText="1"/>
    </xf>
    <xf numFmtId="0" fontId="18" fillId="8" borderId="25" xfId="5" applyFont="1" applyFill="1" applyBorder="1" applyAlignment="1">
      <alignment horizontal="center" vertical="center" wrapText="1"/>
    </xf>
    <xf numFmtId="0" fontId="86" fillId="0" borderId="0" xfId="5" applyFont="1" applyAlignment="1">
      <alignment horizontal="center" vertical="center"/>
    </xf>
    <xf numFmtId="0" fontId="86" fillId="0" borderId="51" xfId="5" applyFont="1" applyBorder="1" applyAlignment="1">
      <alignment horizontal="center" vertical="center" wrapText="1"/>
    </xf>
    <xf numFmtId="0" fontId="86" fillId="0" borderId="65" xfId="5" applyFont="1" applyBorder="1" applyAlignment="1">
      <alignment vertical="center" wrapText="1"/>
    </xf>
    <xf numFmtId="0" fontId="86" fillId="0" borderId="51" xfId="5" applyFont="1" applyBorder="1" applyAlignment="1">
      <alignment vertical="center" wrapText="1"/>
    </xf>
    <xf numFmtId="0" fontId="86" fillId="0" borderId="51" xfId="5" applyFont="1" applyBorder="1" applyAlignment="1">
      <alignment horizontal="center" vertical="center"/>
    </xf>
    <xf numFmtId="0" fontId="86" fillId="0" borderId="65" xfId="5" applyFont="1" applyBorder="1" applyAlignment="1">
      <alignment vertical="center"/>
    </xf>
    <xf numFmtId="0" fontId="86" fillId="0" borderId="0" xfId="5" applyFont="1" applyAlignment="1">
      <alignment vertical="center"/>
    </xf>
    <xf numFmtId="0" fontId="86" fillId="0" borderId="64" xfId="5" applyFont="1" applyBorder="1" applyAlignment="1">
      <alignment horizontal="center" vertical="center" wrapText="1"/>
    </xf>
    <xf numFmtId="0" fontId="87" fillId="0" borderId="25" xfId="5" applyFont="1" applyBorder="1" applyAlignment="1">
      <alignment vertical="center" wrapText="1"/>
    </xf>
    <xf numFmtId="2" fontId="87" fillId="0" borderId="64" xfId="5" applyNumberFormat="1" applyFont="1" applyBorder="1" applyAlignment="1">
      <alignment vertical="center" wrapText="1"/>
    </xf>
    <xf numFmtId="2" fontId="87" fillId="0" borderId="24" xfId="5" applyNumberFormat="1" applyFont="1" applyBorder="1" applyAlignment="1">
      <alignment vertical="center"/>
    </xf>
    <xf numFmtId="4" fontId="87" fillId="4" borderId="64" xfId="5" applyNumberFormat="1" applyFont="1" applyFill="1" applyBorder="1" applyAlignment="1">
      <alignment vertical="center"/>
    </xf>
    <xf numFmtId="4" fontId="87" fillId="0" borderId="24" xfId="5" applyNumberFormat="1" applyFont="1" applyBorder="1" applyAlignment="1">
      <alignment vertical="center"/>
    </xf>
    <xf numFmtId="2" fontId="87" fillId="0" borderId="64" xfId="5" applyNumberFormat="1" applyFont="1" applyBorder="1" applyAlignment="1">
      <alignment vertical="center"/>
    </xf>
    <xf numFmtId="2" fontId="88" fillId="0" borderId="24" xfId="5" applyNumberFormat="1" applyFont="1" applyBorder="1" applyAlignment="1">
      <alignment horizontal="center" vertical="center"/>
    </xf>
    <xf numFmtId="2" fontId="88" fillId="0" borderId="64" xfId="5" applyNumberFormat="1" applyFont="1" applyBorder="1" applyAlignment="1">
      <alignment horizontal="center" vertical="center"/>
    </xf>
    <xf numFmtId="4" fontId="87" fillId="4" borderId="25" xfId="5" applyNumberFormat="1" applyFont="1" applyFill="1" applyBorder="1" applyAlignment="1">
      <alignment vertical="center"/>
    </xf>
    <xf numFmtId="0" fontId="86" fillId="4" borderId="0" xfId="5" applyFont="1" applyFill="1" applyAlignment="1">
      <alignment vertical="center"/>
    </xf>
    <xf numFmtId="0" fontId="87" fillId="0" borderId="64" xfId="5" applyFont="1" applyBorder="1" applyAlignment="1">
      <alignment horizontal="center" vertical="center" wrapText="1"/>
    </xf>
    <xf numFmtId="2" fontId="87" fillId="0" borderId="24" xfId="5" applyNumberFormat="1" applyFont="1" applyBorder="1" applyAlignment="1">
      <alignment horizontal="right" vertical="center"/>
    </xf>
    <xf numFmtId="4" fontId="87" fillId="0" borderId="64" xfId="5" applyNumberFormat="1" applyFont="1" applyBorder="1" applyAlignment="1">
      <alignment horizontal="right" vertical="center"/>
    </xf>
    <xf numFmtId="4" fontId="87" fillId="0" borderId="24" xfId="5" applyNumberFormat="1" applyFont="1" applyBorder="1" applyAlignment="1">
      <alignment horizontal="right" vertical="center"/>
    </xf>
    <xf numFmtId="2" fontId="87" fillId="0" borderId="64" xfId="5" applyNumberFormat="1" applyFont="1" applyBorder="1" applyAlignment="1">
      <alignment horizontal="right" vertical="center"/>
    </xf>
    <xf numFmtId="4" fontId="87" fillId="0" borderId="25" xfId="5" applyNumberFormat="1" applyFont="1" applyBorder="1" applyAlignment="1">
      <alignment vertical="center"/>
    </xf>
    <xf numFmtId="0" fontId="87" fillId="0" borderId="0" xfId="5" applyFont="1" applyAlignment="1">
      <alignment vertical="center"/>
    </xf>
    <xf numFmtId="4" fontId="87" fillId="0" borderId="25" xfId="5" applyNumberFormat="1" applyFont="1" applyBorder="1" applyAlignment="1">
      <alignment vertical="center" wrapText="1"/>
    </xf>
    <xf numFmtId="4" fontId="87" fillId="0" borderId="0" xfId="5" applyNumberFormat="1" applyFont="1" applyAlignment="1">
      <alignment vertical="center"/>
    </xf>
    <xf numFmtId="0" fontId="88" fillId="0" borderId="64" xfId="5" applyFont="1" applyBorder="1" applyAlignment="1">
      <alignment horizontal="center" vertical="center" wrapText="1"/>
    </xf>
    <xf numFmtId="0" fontId="88" fillId="0" borderId="25" xfId="5" applyFont="1" applyBorder="1" applyAlignment="1">
      <alignment vertical="center" wrapText="1"/>
    </xf>
    <xf numFmtId="2" fontId="88" fillId="0" borderId="64" xfId="5" applyNumberFormat="1" applyFont="1" applyBorder="1" applyAlignment="1">
      <alignment vertical="center" wrapText="1"/>
    </xf>
    <xf numFmtId="2" fontId="88" fillId="4" borderId="24" xfId="5" applyNumberFormat="1" applyFont="1" applyFill="1" applyBorder="1" applyAlignment="1">
      <alignment horizontal="right" vertical="center"/>
    </xf>
    <xf numFmtId="4" fontId="88" fillId="0" borderId="64" xfId="5" applyNumberFormat="1" applyFont="1" applyBorder="1" applyAlignment="1">
      <alignment horizontal="right" vertical="center"/>
    </xf>
    <xf numFmtId="4" fontId="88" fillId="0" borderId="24" xfId="5" applyNumberFormat="1" applyFont="1" applyBorder="1" applyAlignment="1">
      <alignment horizontal="right" vertical="center"/>
    </xf>
    <xf numFmtId="2" fontId="88" fillId="0" borderId="64" xfId="5" applyNumberFormat="1" applyFont="1" applyBorder="1" applyAlignment="1">
      <alignment horizontal="right" vertical="center"/>
    </xf>
    <xf numFmtId="2" fontId="88" fillId="0" borderId="24" xfId="5" applyNumberFormat="1" applyFont="1" applyBorder="1" applyAlignment="1">
      <alignment horizontal="right" vertical="center"/>
    </xf>
    <xf numFmtId="4" fontId="88" fillId="0" borderId="25" xfId="5" applyNumberFormat="1" applyFont="1" applyBorder="1" applyAlignment="1">
      <alignment vertical="center"/>
    </xf>
    <xf numFmtId="0" fontId="88" fillId="0" borderId="0" xfId="5" applyFont="1" applyAlignment="1">
      <alignment vertical="center"/>
    </xf>
    <xf numFmtId="0" fontId="88" fillId="0" borderId="121" xfId="5" applyFont="1" applyBorder="1" applyAlignment="1">
      <alignment horizontal="center" vertical="center" wrapText="1"/>
    </xf>
    <xf numFmtId="0" fontId="88" fillId="0" borderId="122" xfId="5" applyFont="1" applyBorder="1" applyAlignment="1">
      <alignment vertical="center" wrapText="1"/>
    </xf>
    <xf numFmtId="2" fontId="88" fillId="0" borderId="121" xfId="5" applyNumberFormat="1" applyFont="1" applyBorder="1" applyAlignment="1">
      <alignment vertical="center" wrapText="1"/>
    </xf>
    <xf numFmtId="2" fontId="88" fillId="0" borderId="123" xfId="5" applyNumberFormat="1" applyFont="1" applyBorder="1" applyAlignment="1">
      <alignment horizontal="right" vertical="center"/>
    </xf>
    <xf numFmtId="4" fontId="88" fillId="0" borderId="121" xfId="5" applyNumberFormat="1" applyFont="1" applyBorder="1" applyAlignment="1">
      <alignment horizontal="right" vertical="center"/>
    </xf>
    <xf numFmtId="2" fontId="88" fillId="0" borderId="121" xfId="5" applyNumberFormat="1" applyFont="1" applyBorder="1" applyAlignment="1">
      <alignment horizontal="right" vertical="center"/>
    </xf>
    <xf numFmtId="4" fontId="88" fillId="0" borderId="122" xfId="5" applyNumberFormat="1" applyFont="1" applyBorder="1" applyAlignment="1">
      <alignment vertical="center"/>
    </xf>
    <xf numFmtId="0" fontId="89" fillId="0" borderId="124" xfId="5" applyFont="1" applyBorder="1" applyAlignment="1">
      <alignment horizontal="center" vertical="center" wrapText="1"/>
    </xf>
    <xf numFmtId="0" fontId="89" fillId="0" borderId="122" xfId="5" applyFont="1" applyBorder="1" applyAlignment="1">
      <alignment vertical="center" wrapText="1"/>
    </xf>
    <xf numFmtId="2" fontId="89" fillId="0" borderId="121" xfId="5" applyNumberFormat="1" applyFont="1" applyBorder="1" applyAlignment="1">
      <alignment vertical="center" wrapText="1"/>
    </xf>
    <xf numFmtId="2" fontId="19" fillId="0" borderId="123" xfId="5" applyNumberFormat="1" applyFont="1" applyBorder="1" applyAlignment="1">
      <alignment horizontal="right" vertical="center"/>
    </xf>
    <xf numFmtId="4" fontId="19" fillId="0" borderId="121" xfId="5" applyNumberFormat="1" applyFont="1" applyBorder="1" applyAlignment="1">
      <alignment horizontal="right" vertical="center"/>
    </xf>
    <xf numFmtId="2" fontId="19" fillId="0" borderId="121" xfId="5" applyNumberFormat="1" applyFont="1" applyBorder="1" applyAlignment="1">
      <alignment horizontal="right" vertical="center"/>
    </xf>
    <xf numFmtId="4" fontId="19" fillId="0" borderId="122" xfId="5" applyNumberFormat="1" applyFont="1" applyBorder="1" applyAlignment="1">
      <alignment vertical="center"/>
    </xf>
    <xf numFmtId="0" fontId="89" fillId="0" borderId="125" xfId="5" applyFont="1" applyBorder="1" applyAlignment="1">
      <alignment horizontal="center" vertical="center" wrapText="1"/>
    </xf>
    <xf numFmtId="0" fontId="89" fillId="0" borderId="65" xfId="5" applyFont="1" applyBorder="1" applyAlignment="1">
      <alignment vertical="center" wrapText="1"/>
    </xf>
    <xf numFmtId="2" fontId="89" fillId="0" borderId="51" xfId="5" applyNumberFormat="1" applyFont="1" applyBorder="1" applyAlignment="1">
      <alignment vertical="center" wrapText="1"/>
    </xf>
    <xf numFmtId="2" fontId="19" fillId="0" borderId="0" xfId="5" applyNumberFormat="1" applyFont="1" applyAlignment="1">
      <alignment horizontal="right" vertical="center"/>
    </xf>
    <xf numFmtId="4" fontId="19" fillId="0" borderId="51" xfId="5" applyNumberFormat="1" applyFont="1" applyBorder="1" applyAlignment="1">
      <alignment horizontal="right" vertical="center"/>
    </xf>
    <xf numFmtId="2" fontId="19" fillId="0" borderId="51" xfId="5" applyNumberFormat="1" applyFont="1" applyBorder="1" applyAlignment="1">
      <alignment horizontal="right" vertical="center"/>
    </xf>
    <xf numFmtId="4" fontId="19" fillId="0" borderId="65" xfId="5" applyNumberFormat="1" applyFont="1" applyBorder="1" applyAlignment="1">
      <alignment vertical="center"/>
    </xf>
    <xf numFmtId="4" fontId="88" fillId="4" borderId="64" xfId="5" applyNumberFormat="1" applyFont="1" applyFill="1" applyBorder="1" applyAlignment="1">
      <alignment horizontal="right" vertical="center"/>
    </xf>
    <xf numFmtId="2" fontId="88" fillId="0" borderId="122" xfId="5" applyNumberFormat="1" applyFont="1" applyBorder="1" applyAlignment="1">
      <alignment vertical="center"/>
    </xf>
    <xf numFmtId="2" fontId="19" fillId="0" borderId="122" xfId="5" applyNumberFormat="1" applyFont="1" applyBorder="1" applyAlignment="1">
      <alignment vertical="center"/>
    </xf>
    <xf numFmtId="2" fontId="19" fillId="0" borderId="65" xfId="5" applyNumberFormat="1" applyFont="1" applyBorder="1" applyAlignment="1">
      <alignment vertical="center"/>
    </xf>
    <xf numFmtId="2" fontId="88" fillId="0" borderId="25" xfId="5" applyNumberFormat="1" applyFont="1" applyBorder="1" applyAlignment="1">
      <alignment vertical="center"/>
    </xf>
    <xf numFmtId="0" fontId="88" fillId="0" borderId="121" xfId="5" applyFont="1" applyBorder="1" applyAlignment="1">
      <alignment vertical="center" wrapText="1"/>
    </xf>
    <xf numFmtId="4" fontId="88" fillId="0" borderId="123" xfId="5" applyNumberFormat="1" applyFont="1" applyBorder="1" applyAlignment="1">
      <alignment horizontal="right" vertical="center"/>
    </xf>
    <xf numFmtId="0" fontId="89" fillId="0" borderId="121" xfId="5" applyFont="1" applyBorder="1" applyAlignment="1">
      <alignment vertical="center" wrapText="1"/>
    </xf>
    <xf numFmtId="4" fontId="19" fillId="0" borderId="123" xfId="5" applyNumberFormat="1" applyFont="1" applyBorder="1" applyAlignment="1">
      <alignment horizontal="right" vertical="center"/>
    </xf>
    <xf numFmtId="0" fontId="89" fillId="0" borderId="126" xfId="5" applyFont="1" applyBorder="1" applyAlignment="1">
      <alignment horizontal="center" vertical="center" wrapText="1"/>
    </xf>
    <xf numFmtId="0" fontId="89" fillId="0" borderId="22" xfId="5" applyFont="1" applyBorder="1" applyAlignment="1">
      <alignment vertical="center" wrapText="1"/>
    </xf>
    <xf numFmtId="0" fontId="89" fillId="0" borderId="75" xfId="5" applyFont="1" applyBorder="1" applyAlignment="1">
      <alignment vertical="center" wrapText="1"/>
    </xf>
    <xf numFmtId="4" fontId="19" fillId="0" borderId="21" xfId="5" applyNumberFormat="1" applyFont="1" applyBorder="1" applyAlignment="1">
      <alignment horizontal="right" vertical="center"/>
    </xf>
    <xf numFmtId="4" fontId="19" fillId="0" borderId="75" xfId="5" applyNumberFormat="1" applyFont="1" applyBorder="1" applyAlignment="1">
      <alignment horizontal="right" vertical="center"/>
    </xf>
    <xf numFmtId="4" fontId="19" fillId="0" borderId="22" xfId="5" applyNumberFormat="1" applyFont="1" applyBorder="1" applyAlignment="1">
      <alignment vertical="center"/>
    </xf>
    <xf numFmtId="0" fontId="19" fillId="0" borderId="0" xfId="5" applyFont="1" applyAlignment="1">
      <alignment horizontal="center"/>
    </xf>
    <xf numFmtId="0" fontId="90" fillId="0" borderId="0" xfId="5" applyFont="1" applyAlignment="1">
      <alignment horizontal="left"/>
    </xf>
    <xf numFmtId="0" fontId="18" fillId="0" borderId="0" xfId="5" applyFont="1" applyAlignment="1">
      <alignment horizontal="center"/>
    </xf>
    <xf numFmtId="0" fontId="91" fillId="0" borderId="0" xfId="7" applyFont="1" applyAlignment="1">
      <alignment vertical="center"/>
    </xf>
    <xf numFmtId="4" fontId="91" fillId="4" borderId="0" xfId="5" applyNumberFormat="1" applyFont="1" applyFill="1" applyAlignment="1">
      <alignment horizontal="center"/>
    </xf>
    <xf numFmtId="0" fontId="91" fillId="0" borderId="0" xfId="5" applyFont="1"/>
    <xf numFmtId="0" fontId="56" fillId="0" borderId="0" xfId="5" applyFont="1" applyAlignment="1">
      <alignment horizontal="center"/>
    </xf>
    <xf numFmtId="4" fontId="56" fillId="0" borderId="0" xfId="7" applyNumberFormat="1" applyFont="1" applyAlignment="1">
      <alignment vertical="center"/>
    </xf>
    <xf numFmtId="4" fontId="56" fillId="0" borderId="0" xfId="5" applyNumberFormat="1" applyFont="1"/>
    <xf numFmtId="0" fontId="90" fillId="0" borderId="0" xfId="5" applyFont="1"/>
    <xf numFmtId="0" fontId="86" fillId="0" borderId="0" xfId="5" applyFont="1"/>
    <xf numFmtId="0" fontId="78" fillId="0" borderId="0" xfId="5" applyFont="1"/>
    <xf numFmtId="0" fontId="86" fillId="0" borderId="0" xfId="7" applyFont="1" applyAlignment="1">
      <alignment vertical="center"/>
    </xf>
    <xf numFmtId="0" fontId="79" fillId="0" borderId="0" xfId="5" applyFont="1" applyAlignment="1">
      <alignment horizontal="center" vertical="center"/>
    </xf>
    <xf numFmtId="0" fontId="86" fillId="0" borderId="0" xfId="5" applyFont="1" applyAlignment="1">
      <alignment vertical="center" wrapText="1"/>
    </xf>
    <xf numFmtId="0" fontId="19" fillId="0" borderId="0" xfId="5" applyFont="1" applyAlignment="1">
      <alignment horizontal="center" vertical="center"/>
    </xf>
    <xf numFmtId="0" fontId="19" fillId="0" borderId="0" xfId="5" applyFont="1" applyAlignment="1">
      <alignment horizontal="center" vertical="center"/>
    </xf>
    <xf numFmtId="0" fontId="86" fillId="0" borderId="0" xfId="5" applyFont="1" applyAlignment="1">
      <alignment horizontal="center" vertical="center" wrapText="1"/>
    </xf>
    <xf numFmtId="0" fontId="86" fillId="0" borderId="0" xfId="5" applyFont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19" fillId="0" borderId="0" xfId="5" applyFont="1" applyAlignment="1">
      <alignment horizontal="left" vertical="top" wrapText="1"/>
    </xf>
    <xf numFmtId="0" fontId="55" fillId="0" borderId="0" xfId="5" applyAlignment="1">
      <alignment horizontal="left" wrapText="1"/>
    </xf>
    <xf numFmtId="0" fontId="88" fillId="0" borderId="0" xfId="5" applyFont="1" applyAlignment="1">
      <alignment vertical="center" wrapText="1"/>
    </xf>
    <xf numFmtId="0" fontId="78" fillId="0" borderId="0" xfId="5" applyFont="1" applyAlignment="1">
      <alignment vertical="center" wrapText="1"/>
    </xf>
    <xf numFmtId="0" fontId="80" fillId="0" borderId="0" xfId="5" applyFont="1" applyAlignment="1">
      <alignment vertical="center" wrapText="1"/>
    </xf>
    <xf numFmtId="0" fontId="83" fillId="0" borderId="0" xfId="5" applyFont="1" applyAlignment="1">
      <alignment vertical="center" wrapText="1"/>
    </xf>
    <xf numFmtId="0" fontId="84" fillId="8" borderId="64" xfId="5" applyFont="1" applyFill="1" applyBorder="1" applyAlignment="1">
      <alignment horizontal="center" vertical="center" wrapText="1"/>
    </xf>
    <xf numFmtId="0" fontId="87" fillId="8" borderId="64" xfId="5" applyFont="1" applyFill="1" applyBorder="1" applyAlignment="1">
      <alignment horizontal="center" vertical="center" wrapText="1"/>
    </xf>
    <xf numFmtId="0" fontId="86" fillId="0" borderId="0" xfId="5" applyFont="1" applyAlignment="1">
      <alignment horizontal="center" vertical="top"/>
    </xf>
    <xf numFmtId="0" fontId="78" fillId="0" borderId="74" xfId="5" applyFont="1" applyBorder="1" applyAlignment="1">
      <alignment horizontal="center" wrapText="1"/>
    </xf>
    <xf numFmtId="0" fontId="78" fillId="0" borderId="51" xfId="5" applyFont="1" applyBorder="1" applyAlignment="1">
      <alignment wrapText="1"/>
    </xf>
    <xf numFmtId="0" fontId="78" fillId="0" borderId="0" xfId="5" applyFont="1" applyAlignment="1">
      <alignment wrapText="1"/>
    </xf>
    <xf numFmtId="0" fontId="86" fillId="0" borderId="51" xfId="5" applyFont="1" applyBorder="1" applyAlignment="1">
      <alignment horizontal="center"/>
    </xf>
    <xf numFmtId="0" fontId="86" fillId="0" borderId="0" xfId="5" applyFont="1" applyAlignment="1">
      <alignment horizontal="center"/>
    </xf>
    <xf numFmtId="4" fontId="86" fillId="0" borderId="51" xfId="5" applyNumberFormat="1" applyFont="1" applyBorder="1" applyAlignment="1">
      <alignment horizontal="right" vertical="center"/>
    </xf>
    <xf numFmtId="4" fontId="86" fillId="0" borderId="0" xfId="5" applyNumberFormat="1" applyFont="1" applyAlignment="1">
      <alignment horizontal="right" vertical="center"/>
    </xf>
    <xf numFmtId="4" fontId="86" fillId="0" borderId="0" xfId="5" applyNumberFormat="1" applyFont="1" applyAlignment="1">
      <alignment horizontal="right"/>
    </xf>
    <xf numFmtId="4" fontId="18" fillId="0" borderId="0" xfId="5" applyNumberFormat="1" applyFont="1"/>
    <xf numFmtId="4" fontId="86" fillId="0" borderId="0" xfId="5" applyNumberFormat="1" applyFont="1"/>
    <xf numFmtId="0" fontId="78" fillId="0" borderId="23" xfId="5" applyFont="1" applyBorder="1" applyAlignment="1">
      <alignment horizontal="center" wrapText="1"/>
    </xf>
    <xf numFmtId="0" fontId="87" fillId="0" borderId="64" xfId="5" applyFont="1" applyBorder="1" applyAlignment="1">
      <alignment wrapText="1"/>
    </xf>
    <xf numFmtId="0" fontId="92" fillId="0" borderId="24" xfId="5" applyFont="1" applyBorder="1" applyAlignment="1">
      <alignment wrapText="1"/>
    </xf>
    <xf numFmtId="4" fontId="87" fillId="0" borderId="64" xfId="5" applyNumberFormat="1" applyFont="1" applyBorder="1" applyAlignment="1">
      <alignment horizontal="right"/>
    </xf>
    <xf numFmtId="0" fontId="87" fillId="0" borderId="24" xfId="5" applyFont="1" applyBorder="1" applyAlignment="1">
      <alignment horizontal="center"/>
    </xf>
    <xf numFmtId="0" fontId="87" fillId="0" borderId="64" xfId="5" applyFont="1" applyBorder="1" applyAlignment="1">
      <alignment horizontal="center"/>
    </xf>
    <xf numFmtId="0" fontId="87" fillId="0" borderId="0" xfId="5" applyFont="1" applyAlignment="1">
      <alignment horizontal="center"/>
    </xf>
    <xf numFmtId="4" fontId="84" fillId="0" borderId="0" xfId="5" applyNumberFormat="1" applyFont="1"/>
    <xf numFmtId="0" fontId="87" fillId="0" borderId="74" xfId="5" applyFont="1" applyBorder="1" applyAlignment="1">
      <alignment horizontal="center" wrapText="1"/>
    </xf>
    <xf numFmtId="0" fontId="87" fillId="0" borderId="51" xfId="5" applyFont="1" applyBorder="1" applyAlignment="1">
      <alignment wrapText="1"/>
    </xf>
    <xf numFmtId="0" fontId="92" fillId="0" borderId="0" xfId="5" applyFont="1" applyAlignment="1">
      <alignment wrapText="1"/>
    </xf>
    <xf numFmtId="4" fontId="87" fillId="0" borderId="51" xfId="5" applyNumberFormat="1" applyFont="1" applyBorder="1" applyAlignment="1">
      <alignment horizontal="right"/>
    </xf>
    <xf numFmtId="0" fontId="87" fillId="0" borderId="0" xfId="5" applyFont="1" applyAlignment="1">
      <alignment horizontal="right"/>
    </xf>
    <xf numFmtId="0" fontId="87" fillId="0" borderId="51" xfId="5" applyFont="1" applyBorder="1" applyAlignment="1">
      <alignment horizontal="right"/>
    </xf>
    <xf numFmtId="2" fontId="87" fillId="0" borderId="51" xfId="5" applyNumberFormat="1" applyFont="1" applyBorder="1" applyAlignment="1">
      <alignment horizontal="right" vertical="center"/>
    </xf>
    <xf numFmtId="0" fontId="87" fillId="0" borderId="0" xfId="5" applyFont="1" applyAlignment="1">
      <alignment horizontal="right" vertical="center"/>
    </xf>
    <xf numFmtId="4" fontId="87" fillId="0" borderId="0" xfId="5" applyNumberFormat="1" applyFont="1"/>
    <xf numFmtId="0" fontId="87" fillId="0" borderId="0" xfId="5" applyFont="1"/>
    <xf numFmtId="0" fontId="87" fillId="0" borderId="23" xfId="5" applyFont="1" applyBorder="1" applyAlignment="1">
      <alignment horizontal="center" wrapText="1"/>
    </xf>
    <xf numFmtId="4" fontId="87" fillId="0" borderId="24" xfId="5" applyNumberFormat="1" applyFont="1" applyBorder="1" applyAlignment="1">
      <alignment horizontal="right"/>
    </xf>
    <xf numFmtId="4" fontId="87" fillId="0" borderId="0" xfId="5" applyNumberFormat="1" applyFont="1" applyAlignment="1">
      <alignment horizontal="right" vertical="center"/>
    </xf>
    <xf numFmtId="4" fontId="87" fillId="0" borderId="0" xfId="5" applyNumberFormat="1" applyFont="1" applyAlignment="1">
      <alignment horizontal="right"/>
    </xf>
    <xf numFmtId="4" fontId="87" fillId="0" borderId="0" xfId="5" applyNumberFormat="1" applyFont="1" applyAlignment="1">
      <alignment wrapText="1"/>
    </xf>
    <xf numFmtId="0" fontId="88" fillId="0" borderId="127" xfId="5" applyFont="1" applyBorder="1" applyAlignment="1">
      <alignment horizontal="center" wrapText="1"/>
    </xf>
    <xf numFmtId="0" fontId="88" fillId="0" borderId="121" xfId="5" applyFont="1" applyBorder="1" applyAlignment="1">
      <alignment wrapText="1"/>
    </xf>
    <xf numFmtId="0" fontId="93" fillId="0" borderId="123" xfId="5" applyFont="1" applyBorder="1" applyAlignment="1">
      <alignment wrapText="1"/>
    </xf>
    <xf numFmtId="4" fontId="88" fillId="0" borderId="121" xfId="5" applyNumberFormat="1" applyFont="1" applyBorder="1" applyAlignment="1">
      <alignment horizontal="right"/>
    </xf>
    <xf numFmtId="4" fontId="88" fillId="0" borderId="123" xfId="5" applyNumberFormat="1" applyFont="1" applyBorder="1" applyAlignment="1">
      <alignment horizontal="right"/>
    </xf>
    <xf numFmtId="4" fontId="88" fillId="0" borderId="0" xfId="5" applyNumberFormat="1" applyFont="1" applyAlignment="1">
      <alignment horizontal="right" vertical="center"/>
    </xf>
    <xf numFmtId="4" fontId="88" fillId="0" borderId="0" xfId="5" applyNumberFormat="1" applyFont="1" applyAlignment="1">
      <alignment horizontal="right"/>
    </xf>
    <xf numFmtId="0" fontId="88" fillId="0" borderId="0" xfId="5" applyFont="1" applyAlignment="1">
      <alignment horizontal="right"/>
    </xf>
    <xf numFmtId="4" fontId="19" fillId="0" borderId="0" xfId="5" applyNumberFormat="1" applyFont="1"/>
    <xf numFmtId="0" fontId="88" fillId="0" borderId="128" xfId="5" applyFont="1" applyBorder="1" applyAlignment="1">
      <alignment horizontal="center" wrapText="1"/>
    </xf>
    <xf numFmtId="0" fontId="88" fillId="0" borderId="124" xfId="5" applyFont="1" applyBorder="1" applyAlignment="1">
      <alignment wrapText="1"/>
    </xf>
    <xf numFmtId="0" fontId="93" fillId="0" borderId="129" xfId="5" applyFont="1" applyBorder="1" applyAlignment="1">
      <alignment wrapText="1"/>
    </xf>
    <xf numFmtId="4" fontId="88" fillId="0" borderId="124" xfId="5" applyNumberFormat="1" applyFont="1" applyBorder="1" applyAlignment="1">
      <alignment horizontal="right"/>
    </xf>
    <xf numFmtId="4" fontId="88" fillId="0" borderId="129" xfId="5" applyNumberFormat="1" applyFont="1" applyBorder="1" applyAlignment="1">
      <alignment horizontal="right"/>
    </xf>
    <xf numFmtId="4" fontId="88" fillId="0" borderId="124" xfId="5" applyNumberFormat="1" applyFont="1" applyBorder="1" applyAlignment="1">
      <alignment horizontal="right" vertical="center"/>
    </xf>
    <xf numFmtId="0" fontId="88" fillId="0" borderId="105" xfId="5" applyFont="1" applyBorder="1" applyAlignment="1">
      <alignment horizontal="center" wrapText="1"/>
    </xf>
    <xf numFmtId="0" fontId="88" fillId="0" borderId="78" xfId="5" applyFont="1" applyBorder="1" applyAlignment="1">
      <alignment wrapText="1"/>
    </xf>
    <xf numFmtId="0" fontId="93" fillId="0" borderId="130" xfId="5" applyFont="1" applyBorder="1" applyAlignment="1">
      <alignment wrapText="1"/>
    </xf>
    <xf numFmtId="4" fontId="88" fillId="0" borderId="130" xfId="5" applyNumberFormat="1" applyFont="1" applyBorder="1" applyAlignment="1">
      <alignment horizontal="right"/>
    </xf>
    <xf numFmtId="4" fontId="88" fillId="0" borderId="78" xfId="5" applyNumberFormat="1" applyFont="1" applyBorder="1" applyAlignment="1">
      <alignment horizontal="right"/>
    </xf>
    <xf numFmtId="4" fontId="88" fillId="0" borderId="78" xfId="5" applyNumberFormat="1" applyFont="1" applyBorder="1" applyAlignment="1">
      <alignment horizontal="right" vertical="center"/>
    </xf>
    <xf numFmtId="0" fontId="88" fillId="0" borderId="103" xfId="5" applyFont="1" applyBorder="1" applyAlignment="1">
      <alignment horizontal="center" wrapText="1"/>
    </xf>
    <xf numFmtId="0" fontId="88" fillId="0" borderId="75" xfId="5" applyFont="1" applyBorder="1" applyAlignment="1">
      <alignment wrapText="1"/>
    </xf>
    <xf numFmtId="0" fontId="93" fillId="0" borderId="21" xfId="5" applyFont="1" applyBorder="1" applyAlignment="1">
      <alignment wrapText="1"/>
    </xf>
    <xf numFmtId="4" fontId="88" fillId="4" borderId="75" xfId="5" applyNumberFormat="1" applyFont="1" applyFill="1" applyBorder="1" applyAlignment="1">
      <alignment horizontal="right"/>
    </xf>
    <xf numFmtId="4" fontId="88" fillId="0" borderId="21" xfId="5" applyNumberFormat="1" applyFont="1" applyBorder="1" applyAlignment="1">
      <alignment horizontal="right"/>
    </xf>
    <xf numFmtId="4" fontId="88" fillId="0" borderId="75" xfId="5" applyNumberFormat="1" applyFont="1" applyBorder="1" applyAlignment="1">
      <alignment horizontal="right"/>
    </xf>
    <xf numFmtId="4" fontId="88" fillId="0" borderId="75" xfId="5" applyNumberFormat="1" applyFont="1" applyBorder="1" applyAlignment="1">
      <alignment horizontal="right" vertical="center"/>
    </xf>
    <xf numFmtId="0" fontId="91" fillId="0" borderId="0" xfId="5" applyFont="1" applyAlignment="1">
      <alignment horizontal="right"/>
    </xf>
    <xf numFmtId="0" fontId="94" fillId="0" borderId="0" xfId="5" applyFont="1"/>
    <xf numFmtId="0" fontId="86" fillId="0" borderId="0" xfId="5" applyFont="1" applyAlignment="1">
      <alignment vertical="center"/>
    </xf>
    <xf numFmtId="0" fontId="19" fillId="0" borderId="0" xfId="5" applyFont="1" applyAlignment="1">
      <alignment vertical="center"/>
    </xf>
    <xf numFmtId="0" fontId="86" fillId="0" borderId="0" xfId="5" applyFont="1" applyAlignment="1">
      <alignment horizontal="right" vertical="center" wrapText="1"/>
    </xf>
    <xf numFmtId="0" fontId="86" fillId="0" borderId="0" xfId="5" applyFont="1" applyAlignment="1">
      <alignment horizontal="center" vertical="center" wrapText="1"/>
    </xf>
    <xf numFmtId="0" fontId="55" fillId="0" borderId="0" xfId="5"/>
    <xf numFmtId="0" fontId="95" fillId="0" borderId="0" xfId="5" applyFont="1" applyAlignment="1">
      <alignment horizontal="center" vertical="center"/>
    </xf>
    <xf numFmtId="0" fontId="19" fillId="0" borderId="0" xfId="6" applyFont="1" applyAlignment="1">
      <alignment wrapText="1"/>
    </xf>
    <xf numFmtId="0" fontId="19" fillId="0" borderId="0" xfId="6" applyFont="1" applyAlignment="1">
      <alignment wrapText="1"/>
    </xf>
    <xf numFmtId="0" fontId="78" fillId="0" borderId="0" xfId="5" applyFont="1" applyAlignment="1">
      <alignment horizontal="left" vertical="top"/>
    </xf>
    <xf numFmtId="0" fontId="55" fillId="0" borderId="0" xfId="5" applyAlignment="1">
      <alignment vertical="top"/>
    </xf>
    <xf numFmtId="0" fontId="78" fillId="0" borderId="0" xfId="5" applyFont="1" applyAlignment="1">
      <alignment vertical="center"/>
    </xf>
    <xf numFmtId="0" fontId="55" fillId="0" borderId="0" xfId="5" applyAlignment="1">
      <alignment vertical="center"/>
    </xf>
    <xf numFmtId="0" fontId="78" fillId="0" borderId="0" xfId="5" applyFont="1" applyAlignment="1">
      <alignment horizontal="left" vertical="center"/>
    </xf>
    <xf numFmtId="0" fontId="37" fillId="0" borderId="0" xfId="5" applyFont="1" applyAlignment="1">
      <alignment horizontal="justify" vertical="center"/>
    </xf>
    <xf numFmtId="0" fontId="96" fillId="0" borderId="21" xfId="5" applyFont="1" applyBorder="1" applyAlignment="1">
      <alignment horizontal="center" vertical="center" wrapText="1"/>
    </xf>
    <xf numFmtId="0" fontId="69" fillId="0" borderId="26" xfId="5" applyFont="1" applyBorder="1" applyAlignment="1">
      <alignment horizontal="center" vertical="center" wrapText="1"/>
    </xf>
    <xf numFmtId="0" fontId="69" fillId="0" borderId="23" xfId="5" applyFont="1" applyBorder="1" applyAlignment="1">
      <alignment horizontal="center" vertical="center" wrapText="1"/>
    </xf>
    <xf numFmtId="0" fontId="69" fillId="0" borderId="113" xfId="5" applyFont="1" applyBorder="1" applyAlignment="1">
      <alignment horizontal="center" vertical="center" wrapText="1"/>
    </xf>
    <xf numFmtId="0" fontId="26" fillId="0" borderId="116" xfId="5" applyFont="1" applyBorder="1" applyAlignment="1">
      <alignment horizontal="center" vertical="center" wrapText="1"/>
    </xf>
    <xf numFmtId="0" fontId="97" fillId="4" borderId="116" xfId="5" applyFont="1" applyFill="1" applyBorder="1" applyAlignment="1">
      <alignment horizontal="center" vertical="center" wrapText="1"/>
    </xf>
    <xf numFmtId="0" fontId="26" fillId="0" borderId="131" xfId="5" applyFont="1" applyBorder="1" applyAlignment="1">
      <alignment horizontal="center" vertical="center" wrapText="1"/>
    </xf>
    <xf numFmtId="0" fontId="38" fillId="4" borderId="64" xfId="5" applyFont="1" applyFill="1" applyBorder="1" applyAlignment="1">
      <alignment horizontal="center" vertical="center" wrapText="1"/>
    </xf>
    <xf numFmtId="0" fontId="37" fillId="0" borderId="0" xfId="5" applyFont="1" applyAlignment="1">
      <alignment vertical="center"/>
    </xf>
    <xf numFmtId="0" fontId="37" fillId="0" borderId="81" xfId="5" applyFont="1" applyBorder="1" applyAlignment="1">
      <alignment horizontal="center" vertical="center" wrapText="1"/>
    </xf>
    <xf numFmtId="0" fontId="98" fillId="0" borderId="7" xfId="5" applyFont="1" applyBorder="1" applyAlignment="1">
      <alignment horizontal="center" vertical="center" wrapText="1"/>
    </xf>
    <xf numFmtId="0" fontId="98" fillId="0" borderId="132" xfId="5" applyFont="1" applyBorder="1" applyAlignment="1">
      <alignment horizontal="center" vertical="center" wrapText="1"/>
    </xf>
    <xf numFmtId="0" fontId="99" fillId="0" borderId="20" xfId="5" applyFont="1" applyBorder="1" applyAlignment="1">
      <alignment horizontal="center" vertical="center" wrapText="1"/>
    </xf>
    <xf numFmtId="0" fontId="99" fillId="0" borderId="17" xfId="5" applyFont="1" applyBorder="1" applyAlignment="1">
      <alignment horizontal="center" vertical="center"/>
    </xf>
    <xf numFmtId="0" fontId="99" fillId="0" borderId="20" xfId="5" applyFont="1" applyBorder="1" applyAlignment="1">
      <alignment horizontal="center" vertical="center"/>
    </xf>
    <xf numFmtId="0" fontId="99" fillId="0" borderId="7" xfId="5" applyFont="1" applyBorder="1" applyAlignment="1">
      <alignment horizontal="center" vertical="center"/>
    </xf>
    <xf numFmtId="0" fontId="99" fillId="0" borderId="111" xfId="5" applyFont="1" applyBorder="1" applyAlignment="1">
      <alignment horizontal="center" vertical="center" wrapText="1"/>
    </xf>
    <xf numFmtId="0" fontId="99" fillId="0" borderId="0" xfId="5" applyFont="1" applyAlignment="1">
      <alignment horizontal="center" vertical="center"/>
    </xf>
    <xf numFmtId="0" fontId="69" fillId="0" borderId="17" xfId="5" applyFont="1" applyBorder="1" applyAlignment="1">
      <alignment horizontal="left" vertical="center" wrapText="1"/>
    </xf>
    <xf numFmtId="0" fontId="69" fillId="0" borderId="17" xfId="5" applyFont="1" applyBorder="1" applyAlignment="1">
      <alignment vertical="center" wrapText="1"/>
    </xf>
    <xf numFmtId="4" fontId="69" fillId="0" borderId="17" xfId="5" applyNumberFormat="1" applyFont="1" applyBorder="1" applyAlignment="1">
      <alignment horizontal="right" vertical="center" wrapText="1"/>
    </xf>
    <xf numFmtId="4" fontId="69" fillId="0" borderId="108" xfId="5" applyNumberFormat="1" applyFont="1" applyBorder="1" applyAlignment="1">
      <alignment horizontal="right" vertical="center" wrapText="1"/>
    </xf>
    <xf numFmtId="0" fontId="37" fillId="0" borderId="0" xfId="5" applyFont="1"/>
    <xf numFmtId="0" fontId="69" fillId="8" borderId="81" xfId="7" applyFont="1" applyFill="1" applyBorder="1" applyAlignment="1">
      <alignment horizontal="center" vertical="center"/>
    </xf>
    <xf numFmtId="49" fontId="69" fillId="8" borderId="17" xfId="7" applyNumberFormat="1" applyFont="1" applyFill="1" applyBorder="1" applyAlignment="1">
      <alignment horizontal="left" vertical="center" wrapText="1"/>
    </xf>
    <xf numFmtId="4" fontId="69" fillId="8" borderId="17" xfId="5" applyNumberFormat="1" applyFont="1" applyFill="1" applyBorder="1" applyAlignment="1">
      <alignment vertical="center"/>
    </xf>
    <xf numFmtId="4" fontId="69" fillId="8" borderId="108" xfId="5" applyNumberFormat="1" applyFont="1" applyFill="1" applyBorder="1" applyAlignment="1">
      <alignment vertical="center"/>
    </xf>
    <xf numFmtId="0" fontId="100" fillId="0" borderId="0" xfId="5" applyFont="1"/>
    <xf numFmtId="0" fontId="37" fillId="0" borderId="81" xfId="7" applyFont="1" applyBorder="1" applyAlignment="1">
      <alignment horizontal="center" vertical="center"/>
    </xf>
    <xf numFmtId="49" fontId="36" fillId="0" borderId="17" xfId="7" applyNumberFormat="1" applyFont="1" applyBorder="1" applyAlignment="1">
      <alignment horizontal="left" vertical="center"/>
    </xf>
    <xf numFmtId="4" fontId="55" fillId="4" borderId="17" xfId="5" applyNumberFormat="1" applyFill="1" applyBorder="1" applyProtection="1">
      <protection locked="0"/>
    </xf>
    <xf numFmtId="4" fontId="55" fillId="0" borderId="17" xfId="5" applyNumberFormat="1" applyBorder="1" applyProtection="1">
      <protection locked="0"/>
    </xf>
    <xf numFmtId="4" fontId="55" fillId="0" borderId="17" xfId="5" applyNumberFormat="1" applyBorder="1"/>
    <xf numFmtId="4" fontId="55" fillId="4" borderId="108" xfId="5" applyNumberFormat="1" applyFill="1" applyBorder="1"/>
    <xf numFmtId="4" fontId="55" fillId="0" borderId="108" xfId="5" applyNumberFormat="1" applyBorder="1"/>
    <xf numFmtId="49" fontId="69" fillId="8" borderId="17" xfId="7" applyNumberFormat="1" applyFont="1" applyFill="1" applyBorder="1" applyAlignment="1">
      <alignment horizontal="left" vertical="center"/>
    </xf>
    <xf numFmtId="0" fontId="101" fillId="0" borderId="0" xfId="5" applyFont="1"/>
    <xf numFmtId="49" fontId="37" fillId="0" borderId="17" xfId="7" applyNumberFormat="1" applyFont="1" applyBorder="1" applyAlignment="1">
      <alignment horizontal="left" vertical="center"/>
    </xf>
    <xf numFmtId="4" fontId="102" fillId="0" borderId="17" xfId="5" applyNumberFormat="1" applyFont="1" applyBorder="1" applyProtection="1">
      <protection locked="0"/>
    </xf>
    <xf numFmtId="4" fontId="55" fillId="0" borderId="16" xfId="5" applyNumberFormat="1" applyBorder="1"/>
    <xf numFmtId="4" fontId="55" fillId="4" borderId="17" xfId="5" applyNumberFormat="1" applyFill="1" applyBorder="1"/>
    <xf numFmtId="4" fontId="102" fillId="4" borderId="17" xfId="5" applyNumberFormat="1" applyFont="1" applyFill="1" applyBorder="1" applyProtection="1">
      <protection locked="0"/>
    </xf>
    <xf numFmtId="0" fontId="37" fillId="0" borderId="17" xfId="7" applyFont="1" applyBorder="1" applyAlignment="1">
      <alignment horizontal="left" vertical="center"/>
    </xf>
    <xf numFmtId="0" fontId="69" fillId="8" borderId="17" xfId="7" applyFont="1" applyFill="1" applyBorder="1" applyAlignment="1">
      <alignment horizontal="left" vertical="center"/>
    </xf>
    <xf numFmtId="4" fontId="69" fillId="8" borderId="17" xfId="5" applyNumberFormat="1" applyFont="1" applyFill="1" applyBorder="1"/>
    <xf numFmtId="4" fontId="69" fillId="8" borderId="108" xfId="5" applyNumberFormat="1" applyFont="1" applyFill="1" applyBorder="1"/>
    <xf numFmtId="0" fontId="103" fillId="0" borderId="0" xfId="5" applyFont="1"/>
    <xf numFmtId="4" fontId="37" fillId="0" borderId="17" xfId="5" applyNumberFormat="1" applyFont="1" applyBorder="1" applyProtection="1">
      <protection locked="0"/>
    </xf>
    <xf numFmtId="4" fontId="37" fillId="0" borderId="108" xfId="5" applyNumberFormat="1" applyFont="1" applyBorder="1"/>
    <xf numFmtId="0" fontId="37" fillId="0" borderId="90" xfId="7" applyFont="1" applyBorder="1" applyAlignment="1">
      <alignment horizontal="center" vertical="center"/>
    </xf>
    <xf numFmtId="0" fontId="37" fillId="0" borderId="86" xfId="7" applyFont="1" applyBorder="1" applyAlignment="1">
      <alignment horizontal="left" vertical="center"/>
    </xf>
    <xf numFmtId="4" fontId="55" fillId="0" borderId="86" xfId="5" applyNumberFormat="1" applyBorder="1" applyProtection="1">
      <protection locked="0"/>
    </xf>
    <xf numFmtId="4" fontId="55" fillId="0" borderId="91" xfId="5" applyNumberFormat="1" applyBorder="1"/>
    <xf numFmtId="0" fontId="104" fillId="0" borderId="0" xfId="5" applyFont="1" applyAlignment="1">
      <alignment horizontal="center"/>
    </xf>
    <xf numFmtId="0" fontId="104" fillId="0" borderId="0" xfId="5" applyFont="1"/>
    <xf numFmtId="0" fontId="104" fillId="0" borderId="0" xfId="7" applyFont="1" applyAlignment="1">
      <alignment vertical="center"/>
    </xf>
    <xf numFmtId="0" fontId="105" fillId="0" borderId="0" xfId="5" applyFont="1"/>
    <xf numFmtId="4" fontId="105" fillId="0" borderId="0" xfId="7" applyNumberFormat="1" applyFont="1" applyAlignment="1">
      <alignment vertical="center"/>
    </xf>
    <xf numFmtId="4" fontId="106" fillId="0" borderId="0" xfId="5" applyNumberFormat="1" applyFont="1"/>
    <xf numFmtId="0" fontId="99" fillId="0" borderId="0" xfId="5" applyFont="1" applyAlignment="1">
      <alignment horizontal="center"/>
    </xf>
    <xf numFmtId="0" fontId="99" fillId="0" borderId="0" xfId="5" applyFont="1"/>
    <xf numFmtId="0" fontId="99" fillId="0" borderId="0" xfId="7" applyFont="1" applyAlignment="1">
      <alignment vertical="center"/>
    </xf>
    <xf numFmtId="0" fontId="107" fillId="0" borderId="0" xfId="5" applyFont="1"/>
    <xf numFmtId="0" fontId="37" fillId="0" borderId="0" xfId="5" applyFont="1" applyAlignment="1">
      <alignment horizontal="center" vertical="center"/>
    </xf>
    <xf numFmtId="0" fontId="37" fillId="0" borderId="0" xfId="5" applyFont="1" applyAlignment="1">
      <alignment horizontal="left" vertical="center"/>
    </xf>
    <xf numFmtId="0" fontId="100" fillId="0" borderId="0" xfId="5" applyFont="1" applyAlignment="1">
      <alignment vertical="center"/>
    </xf>
    <xf numFmtId="0" fontId="86" fillId="0" borderId="0" xfId="5" applyFont="1" applyAlignment="1">
      <alignment horizontal="right" vertical="center"/>
    </xf>
    <xf numFmtId="0" fontId="86" fillId="0" borderId="0" xfId="5" applyFont="1" applyAlignment="1">
      <alignment horizontal="left" vertical="center"/>
    </xf>
    <xf numFmtId="0" fontId="108" fillId="0" borderId="0" xfId="8" applyFont="1"/>
    <xf numFmtId="0" fontId="18" fillId="0" borderId="0" xfId="5" applyFont="1" applyAlignment="1">
      <alignment horizontal="left"/>
    </xf>
    <xf numFmtId="0" fontId="77" fillId="0" borderId="0" xfId="5" applyFont="1" applyAlignment="1">
      <alignment horizontal="center" vertical="center" wrapText="1"/>
    </xf>
    <xf numFmtId="0" fontId="19" fillId="0" borderId="0" xfId="5" applyFont="1" applyAlignment="1">
      <alignment horizontal="left" wrapText="1"/>
    </xf>
    <xf numFmtId="0" fontId="55" fillId="0" borderId="0" xfId="5" applyAlignment="1">
      <alignment horizontal="left" wrapText="1"/>
    </xf>
    <xf numFmtId="0" fontId="109" fillId="0" borderId="0" xfId="5" applyFont="1" applyAlignment="1">
      <alignment horizontal="center" vertical="center" wrapText="1"/>
    </xf>
    <xf numFmtId="0" fontId="111" fillId="0" borderId="0" xfId="5" applyFont="1" applyAlignment="1">
      <alignment horizontal="center" vertical="center" wrapText="1"/>
    </xf>
    <xf numFmtId="0" fontId="89" fillId="0" borderId="64" xfId="5" applyFont="1" applyBorder="1" applyAlignment="1">
      <alignment horizontal="center" vertical="center" wrapText="1"/>
    </xf>
    <xf numFmtId="0" fontId="89" fillId="0" borderId="24" xfId="5" applyFont="1" applyBorder="1" applyAlignment="1">
      <alignment horizontal="center" vertical="center" wrapText="1"/>
    </xf>
    <xf numFmtId="0" fontId="89" fillId="0" borderId="113" xfId="5" applyFont="1" applyBorder="1" applyAlignment="1">
      <alignment horizontal="center" vertical="center" wrapText="1"/>
    </xf>
    <xf numFmtId="0" fontId="18" fillId="0" borderId="116" xfId="5" applyFont="1" applyBorder="1" applyAlignment="1">
      <alignment horizontal="center" vertical="center" wrapText="1"/>
    </xf>
    <xf numFmtId="0" fontId="88" fillId="0" borderId="116" xfId="5" applyFont="1" applyBorder="1" applyAlignment="1">
      <alignment horizontal="center" vertical="center"/>
    </xf>
    <xf numFmtId="0" fontId="18" fillId="0" borderId="64" xfId="5" applyFont="1" applyBorder="1" applyAlignment="1">
      <alignment horizontal="center" wrapText="1"/>
    </xf>
    <xf numFmtId="0" fontId="88" fillId="0" borderId="0" xfId="5" applyFont="1" applyAlignment="1">
      <alignment horizontal="center"/>
    </xf>
    <xf numFmtId="0" fontId="19" fillId="0" borderId="79" xfId="5" applyFont="1" applyBorder="1"/>
    <xf numFmtId="0" fontId="19" fillId="0" borderId="20" xfId="5" applyFont="1" applyBorder="1"/>
    <xf numFmtId="0" fontId="86" fillId="0" borderId="20" xfId="5" applyFont="1" applyBorder="1" applyAlignment="1">
      <alignment horizontal="center" vertical="center" wrapText="1"/>
    </xf>
    <xf numFmtId="0" fontId="86" fillId="0" borderId="20" xfId="5" applyFont="1" applyBorder="1" applyAlignment="1">
      <alignment horizontal="center" vertical="center"/>
    </xf>
    <xf numFmtId="4" fontId="86" fillId="0" borderId="20" xfId="5" applyNumberFormat="1" applyFont="1" applyBorder="1" applyAlignment="1">
      <alignment horizontal="center" vertical="center"/>
    </xf>
    <xf numFmtId="0" fontId="112" fillId="0" borderId="111" xfId="5" applyFont="1" applyBorder="1" applyAlignment="1">
      <alignment horizontal="center"/>
    </xf>
    <xf numFmtId="0" fontId="87" fillId="11" borderId="81" xfId="5" applyFont="1" applyFill="1" applyBorder="1" applyAlignment="1">
      <alignment horizontal="left" vertical="center"/>
    </xf>
    <xf numFmtId="49" fontId="87" fillId="11" borderId="133" xfId="5" applyNumberFormat="1" applyFont="1" applyFill="1" applyBorder="1" applyAlignment="1">
      <alignment horizontal="left" vertical="center"/>
    </xf>
    <xf numFmtId="49" fontId="87" fillId="11" borderId="134" xfId="5" applyNumberFormat="1" applyFont="1" applyFill="1" applyBorder="1" applyAlignment="1">
      <alignment horizontal="left" vertical="center"/>
    </xf>
    <xf numFmtId="4" fontId="87" fillId="11" borderId="17" xfId="5" applyNumberFormat="1" applyFont="1" applyFill="1" applyBorder="1"/>
    <xf numFmtId="4" fontId="88" fillId="0" borderId="17" xfId="5" applyNumberFormat="1" applyFont="1" applyBorder="1"/>
    <xf numFmtId="0" fontId="88" fillId="0" borderId="17" xfId="5" applyFont="1" applyBorder="1"/>
    <xf numFmtId="4" fontId="87" fillId="0" borderId="108" xfId="5" applyNumberFormat="1" applyFont="1" applyBorder="1"/>
    <xf numFmtId="0" fontId="88" fillId="0" borderId="0" xfId="5" applyFont="1"/>
    <xf numFmtId="0" fontId="19" fillId="0" borderId="81" xfId="5" applyFont="1" applyBorder="1" applyAlignment="1">
      <alignment vertical="center"/>
    </xf>
    <xf numFmtId="49" fontId="19" fillId="0" borderId="133" xfId="5" applyNumberFormat="1" applyFont="1" applyBorder="1" applyAlignment="1">
      <alignment horizontal="left" vertical="center" wrapText="1"/>
    </xf>
    <xf numFmtId="49" fontId="19" fillId="0" borderId="134" xfId="5" applyNumberFormat="1" applyFont="1" applyBorder="1" applyAlignment="1">
      <alignment horizontal="left" vertical="center" wrapText="1"/>
    </xf>
    <xf numFmtId="4" fontId="19" fillId="0" borderId="17" xfId="5" applyNumberFormat="1" applyFont="1" applyBorder="1" applyProtection="1">
      <protection locked="0"/>
    </xf>
    <xf numFmtId="0" fontId="19" fillId="0" borderId="17" xfId="5" applyFont="1" applyBorder="1"/>
    <xf numFmtId="4" fontId="19" fillId="0" borderId="108" xfId="5" applyNumberFormat="1" applyFont="1" applyBorder="1"/>
    <xf numFmtId="49" fontId="19" fillId="0" borderId="16" xfId="5" applyNumberFormat="1" applyFont="1" applyBorder="1" applyAlignment="1">
      <alignment horizontal="left" vertical="center" wrapText="1"/>
    </xf>
    <xf numFmtId="0" fontId="55" fillId="0" borderId="134" xfId="5" applyBorder="1" applyAlignment="1">
      <alignment horizontal="left" vertical="center" wrapText="1"/>
    </xf>
    <xf numFmtId="4" fontId="19" fillId="4" borderId="17" xfId="5" applyNumberFormat="1" applyFont="1" applyFill="1" applyBorder="1" applyProtection="1">
      <protection locked="0"/>
    </xf>
    <xf numFmtId="0" fontId="19" fillId="0" borderId="135" xfId="5" applyFont="1" applyBorder="1" applyAlignment="1">
      <alignment vertical="center"/>
    </xf>
    <xf numFmtId="4" fontId="19" fillId="0" borderId="136" xfId="5" applyNumberFormat="1" applyFont="1" applyBorder="1" applyProtection="1">
      <protection locked="0"/>
    </xf>
    <xf numFmtId="0" fontId="19" fillId="0" borderId="136" xfId="5" applyFont="1" applyBorder="1"/>
    <xf numFmtId="0" fontId="19" fillId="0" borderId="90" xfId="5" applyFont="1" applyBorder="1" applyAlignment="1">
      <alignment vertical="center"/>
    </xf>
    <xf numFmtId="49" fontId="19" fillId="0" borderId="86" xfId="5" applyNumberFormat="1" applyFont="1" applyBorder="1" applyAlignment="1">
      <alignment horizontal="left" vertical="center" wrapText="1"/>
    </xf>
    <xf numFmtId="4" fontId="19" fillId="0" borderId="86" xfId="5" applyNumberFormat="1" applyFont="1" applyBorder="1" applyProtection="1">
      <protection locked="0"/>
    </xf>
    <xf numFmtId="0" fontId="19" fillId="0" borderId="86" xfId="5" applyFont="1" applyBorder="1"/>
    <xf numFmtId="4" fontId="19" fillId="0" borderId="91" xfId="5" applyNumberFormat="1" applyFont="1" applyBorder="1"/>
    <xf numFmtId="4" fontId="113" fillId="0" borderId="0" xfId="5" applyNumberFormat="1" applyFont="1"/>
    <xf numFmtId="0" fontId="86" fillId="0" borderId="0" xfId="5" applyFont="1" applyAlignment="1">
      <alignment horizontal="right" vertical="top"/>
    </xf>
    <xf numFmtId="0" fontId="86" fillId="0" borderId="0" xfId="5" applyFont="1" applyAlignment="1">
      <alignment vertical="top" wrapText="1"/>
    </xf>
    <xf numFmtId="0" fontId="37" fillId="0" borderId="0" xfId="5" applyFont="1" applyAlignment="1">
      <alignment horizontal="right" vertical="top"/>
    </xf>
    <xf numFmtId="0" fontId="37" fillId="0" borderId="0" xfId="5" applyFont="1" applyAlignment="1">
      <alignment vertical="top" wrapText="1"/>
    </xf>
    <xf numFmtId="4" fontId="37" fillId="0" borderId="0" xfId="5" applyNumberFormat="1" applyFont="1"/>
    <xf numFmtId="0" fontId="55" fillId="0" borderId="0" xfId="5" applyAlignment="1">
      <alignment horizontal="center" vertical="center"/>
    </xf>
    <xf numFmtId="0" fontId="86" fillId="0" borderId="0" xfId="5" applyFont="1" applyAlignment="1">
      <alignment horizontal="right" vertical="center"/>
    </xf>
    <xf numFmtId="4" fontId="88" fillId="0" borderId="78" xfId="5" applyNumberFormat="1" applyFont="1" applyFill="1" applyBorder="1" applyAlignment="1">
      <alignment horizontal="right"/>
    </xf>
  </cellXfs>
  <cellStyles count="9">
    <cellStyle name="Normal 3" xfId="2" xr:uid="{A03EBE12-1C3B-4A3C-AD00-11365F439799}"/>
    <cellStyle name="Normalny" xfId="0" builtinId="0"/>
    <cellStyle name="Normalny 2" xfId="1" xr:uid="{4F05C38D-676A-42DF-8198-226EE8B918FD}"/>
    <cellStyle name="Normalny 2 2" xfId="3" xr:uid="{1298D5C4-72D1-4848-BA21-2E9E5777BB27}"/>
    <cellStyle name="Normalny 3" xfId="5" xr:uid="{CD45D011-ADDD-4D5F-8B84-EA764A9C2F69}"/>
    <cellStyle name="Normalny_3808_2501zal_150" xfId="8" xr:uid="{06F2AC7A-0A91-4774-9221-44B134FBEB83}"/>
    <cellStyle name="Normalny_dzielnice termin spr." xfId="6" xr:uid="{328C63DA-DFC5-40C9-B088-5A54C89E312C}"/>
    <cellStyle name="Normalny_Zakłady budżetowe - jednostki 2" xfId="7" xr:uid="{26044F69-C26D-4E14-8C28-3EACACF97E50}"/>
    <cellStyle name="Walutowy 2" xfId="4" xr:uid="{77A052E0-77CC-4C05-8957-C1B6230050C7}"/>
  </cellStyles>
  <dxfs count="25">
    <dxf>
      <font>
        <color theme="0"/>
      </font>
    </dxf>
    <dxf>
      <font>
        <color theme="0"/>
      </font>
    </dxf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ont>
        <color theme="0"/>
      </font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b/>
        <i val="0"/>
      </font>
    </dxf>
    <dxf>
      <font>
        <color theme="0"/>
      </font>
    </dxf>
    <dxf>
      <font>
        <color theme="0"/>
      </font>
    </dxf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ont>
        <color theme="0"/>
      </font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0.79995117038483843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8B448-A0E0-4862-A916-B0BE2DF29429}">
  <sheetPr>
    <pageSetUpPr fitToPage="1"/>
  </sheetPr>
  <dimension ref="A1:V92"/>
  <sheetViews>
    <sheetView showGridLines="0" workbookViewId="0">
      <selection activeCell="H19" sqref="H19:M19"/>
    </sheetView>
  </sheetViews>
  <sheetFormatPr defaultColWidth="9.140625" defaultRowHeight="15"/>
  <cols>
    <col min="1" max="3" width="0.7109375" customWidth="1"/>
    <col min="4" max="5" width="21.42578125" customWidth="1"/>
    <col min="6" max="6" width="12.42578125" customWidth="1"/>
    <col min="7" max="7" width="12" customWidth="1"/>
    <col min="8" max="8" width="0.85546875" customWidth="1"/>
    <col min="9" max="11" width="0.7109375" customWidth="1"/>
    <col min="12" max="12" width="20" customWidth="1"/>
    <col min="13" max="13" width="22.85546875" customWidth="1"/>
    <col min="14" max="14" width="12.42578125" customWidth="1"/>
    <col min="15" max="15" width="12" customWidth="1"/>
    <col min="16" max="21" width="9.140625" hidden="1" customWidth="1"/>
  </cols>
  <sheetData>
    <row r="1" spans="1:22" ht="15" customHeight="1"/>
    <row r="2" spans="1:22" ht="1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</row>
    <row r="3" spans="1:22" ht="15.75" customHeight="1">
      <c r="A3" s="4" t="s">
        <v>2</v>
      </c>
      <c r="B3" s="5"/>
      <c r="C3" s="5"/>
      <c r="D3" s="5"/>
      <c r="E3" s="6"/>
      <c r="F3" s="7" t="s">
        <v>3</v>
      </c>
      <c r="G3" s="8"/>
      <c r="H3" s="8"/>
      <c r="I3" s="8"/>
      <c r="J3" s="8"/>
      <c r="K3" s="8"/>
      <c r="L3" s="9"/>
      <c r="M3" s="4" t="s">
        <v>4</v>
      </c>
      <c r="N3" s="5"/>
      <c r="O3" s="6"/>
      <c r="P3" s="3" t="b">
        <v>0</v>
      </c>
    </row>
    <row r="4" spans="1:22" ht="15" customHeight="1">
      <c r="A4" s="10" t="s">
        <v>5</v>
      </c>
      <c r="B4" s="11"/>
      <c r="C4" s="11"/>
      <c r="D4" s="11"/>
      <c r="E4" s="12"/>
      <c r="F4" s="13" t="s">
        <v>6</v>
      </c>
      <c r="G4" s="14"/>
      <c r="H4" s="14"/>
      <c r="I4" s="14"/>
      <c r="J4" s="14"/>
      <c r="K4" s="14"/>
      <c r="L4" s="15"/>
      <c r="M4" s="10" t="s">
        <v>7</v>
      </c>
      <c r="N4" s="11"/>
      <c r="O4" s="12"/>
    </row>
    <row r="5" spans="1:22" ht="15" customHeight="1">
      <c r="A5" s="10" t="s">
        <v>8</v>
      </c>
      <c r="B5" s="11"/>
      <c r="C5" s="11"/>
      <c r="D5" s="11"/>
      <c r="E5" s="12"/>
      <c r="F5" s="13" t="s">
        <v>9</v>
      </c>
      <c r="G5" s="14"/>
      <c r="H5" s="14"/>
      <c r="I5" s="14"/>
      <c r="J5" s="14"/>
      <c r="K5" s="14"/>
      <c r="L5" s="15"/>
      <c r="M5" s="16"/>
      <c r="N5" s="17"/>
      <c r="O5" s="18"/>
    </row>
    <row r="6" spans="1:22" ht="15" customHeight="1">
      <c r="A6" s="10" t="s">
        <v>10</v>
      </c>
      <c r="B6" s="11"/>
      <c r="C6" s="11"/>
      <c r="D6" s="11"/>
      <c r="E6" s="12"/>
      <c r="F6" s="13" t="s">
        <v>11</v>
      </c>
      <c r="G6" s="14"/>
      <c r="H6" s="14"/>
      <c r="I6" s="14"/>
      <c r="J6" s="14"/>
      <c r="K6" s="14"/>
      <c r="L6" s="15"/>
      <c r="M6" s="19" t="s">
        <v>12</v>
      </c>
      <c r="N6" s="20"/>
      <c r="O6" s="21"/>
    </row>
    <row r="7" spans="1:22" ht="15" customHeight="1">
      <c r="A7" s="22"/>
      <c r="B7" s="23"/>
      <c r="C7" s="23"/>
      <c r="D7" s="23"/>
      <c r="E7" s="24"/>
      <c r="F7" s="13" t="s">
        <v>13</v>
      </c>
      <c r="G7" s="14"/>
      <c r="H7" s="14"/>
      <c r="I7" s="14"/>
      <c r="J7" s="14"/>
      <c r="K7" s="14"/>
      <c r="L7" s="15"/>
      <c r="M7" s="19" t="s">
        <v>12</v>
      </c>
      <c r="N7" s="20"/>
      <c r="O7" s="21"/>
      <c r="Q7" s="25">
        <v>2022</v>
      </c>
    </row>
    <row r="8" spans="1:22" ht="15" customHeight="1">
      <c r="A8" s="26" t="s">
        <v>14</v>
      </c>
      <c r="B8" s="5"/>
      <c r="C8" s="5"/>
      <c r="D8" s="5"/>
      <c r="E8" s="6"/>
      <c r="F8" s="13" t="str">
        <f>CONCATENATE("na dzień ",P8)</f>
        <v>na dzień 31.12.2022</v>
      </c>
      <c r="G8" s="14"/>
      <c r="H8" s="14"/>
      <c r="I8" s="14"/>
      <c r="J8" s="14"/>
      <c r="K8" s="14"/>
      <c r="L8" s="15"/>
      <c r="M8" s="4" t="str">
        <f>IF(Q8&gt;=2018,"","wysłać bez pisma przewodniego")</f>
        <v/>
      </c>
      <c r="N8" s="5"/>
      <c r="O8" s="6"/>
      <c r="P8" s="2" t="s">
        <v>15</v>
      </c>
      <c r="Q8" s="25">
        <v>2022</v>
      </c>
    </row>
    <row r="9" spans="1:22" ht="15" customHeight="1">
      <c r="A9" s="22" t="s">
        <v>16</v>
      </c>
      <c r="B9" s="23"/>
      <c r="C9" s="23"/>
      <c r="D9" s="23"/>
      <c r="E9" s="24"/>
      <c r="F9" s="27" t="s">
        <v>17</v>
      </c>
      <c r="G9" s="28"/>
      <c r="H9" s="28"/>
      <c r="I9" s="28"/>
      <c r="J9" s="28"/>
      <c r="K9" s="28"/>
      <c r="L9" s="29"/>
      <c r="M9" s="30" t="s">
        <v>12</v>
      </c>
      <c r="N9" s="31"/>
      <c r="O9" s="32"/>
    </row>
    <row r="10" spans="1:22" ht="15" customHeight="1"/>
    <row r="11" spans="1:22" ht="24" customHeight="1">
      <c r="A11" s="33" t="s">
        <v>18</v>
      </c>
      <c r="B11" s="34"/>
      <c r="C11" s="34"/>
      <c r="D11" s="34"/>
      <c r="E11" s="35"/>
      <c r="F11" s="36" t="s">
        <v>19</v>
      </c>
      <c r="G11" s="37" t="s">
        <v>20</v>
      </c>
      <c r="H11" s="38"/>
      <c r="I11" s="39" t="s">
        <v>21</v>
      </c>
      <c r="J11" s="39"/>
      <c r="K11" s="39"/>
      <c r="L11" s="39"/>
      <c r="M11" s="39"/>
      <c r="N11" s="37" t="s">
        <v>19</v>
      </c>
      <c r="O11" s="37" t="s">
        <v>20</v>
      </c>
    </row>
    <row r="12" spans="1:22" ht="15" customHeight="1">
      <c r="A12" s="40" t="str">
        <f t="shared" ref="A12:A50" si="0">IF(EXACT(Q12,0),T12,"")</f>
        <v>A. Aktywa trwałe</v>
      </c>
      <c r="B12" s="40"/>
      <c r="C12" s="40"/>
      <c r="D12" s="40"/>
      <c r="E12" s="40"/>
      <c r="F12" s="41">
        <v>18978631.379999999</v>
      </c>
      <c r="G12" s="41">
        <v>18210810.550000001</v>
      </c>
      <c r="H12" s="42"/>
      <c r="I12" s="40" t="str">
        <f t="shared" ref="I12:I50" si="1">IF(EXACT(S12,0),U12," ")</f>
        <v>A. Fundusze</v>
      </c>
      <c r="J12" s="40"/>
      <c r="K12" s="40"/>
      <c r="L12" s="40"/>
      <c r="M12" s="40"/>
      <c r="N12" s="41">
        <v>18299011.510000002</v>
      </c>
      <c r="O12" s="41">
        <v>17602029.300000001</v>
      </c>
      <c r="P12" s="3" t="b">
        <v>1</v>
      </c>
      <c r="Q12" s="43">
        <v>0</v>
      </c>
      <c r="R12" s="3" t="b">
        <v>1</v>
      </c>
      <c r="S12" s="43">
        <v>0</v>
      </c>
      <c r="T12" s="3" t="s">
        <v>22</v>
      </c>
      <c r="U12" s="3" t="s">
        <v>23</v>
      </c>
      <c r="V12" s="3"/>
    </row>
    <row r="13" spans="1:22" ht="15" customHeight="1">
      <c r="A13" s="44" t="str">
        <f t="shared" si="0"/>
        <v/>
      </c>
      <c r="B13" s="45" t="str">
        <f>IF(EXACT(Q13,1),T13,"&lt;MergeCellMark&gt;")</f>
        <v>I. Wartości niematerialne i prawne</v>
      </c>
      <c r="C13" s="45"/>
      <c r="D13" s="45"/>
      <c r="E13" s="45"/>
      <c r="F13" s="41">
        <v>0</v>
      </c>
      <c r="G13" s="41">
        <v>0</v>
      </c>
      <c r="H13" s="42"/>
      <c r="I13" s="44" t="str">
        <f t="shared" si="1"/>
        <v xml:space="preserve"> </v>
      </c>
      <c r="J13" s="45" t="str">
        <f>IF(EXACT(S13,1),U13,"&lt;MergeCellMark&gt;")</f>
        <v>I. Fundusz jednostki</v>
      </c>
      <c r="K13" s="45"/>
      <c r="L13" s="45"/>
      <c r="M13" s="45"/>
      <c r="N13" s="41">
        <v>26640449.609999999</v>
      </c>
      <c r="O13" s="41">
        <v>26450967.550000001</v>
      </c>
      <c r="P13" s="3" t="b">
        <v>1</v>
      </c>
      <c r="Q13" s="43">
        <v>1</v>
      </c>
      <c r="R13" s="3" t="b">
        <v>1</v>
      </c>
      <c r="S13" s="43">
        <v>1</v>
      </c>
      <c r="T13" s="3" t="s">
        <v>24</v>
      </c>
      <c r="U13" s="3" t="s">
        <v>25</v>
      </c>
      <c r="V13" s="3"/>
    </row>
    <row r="14" spans="1:22" ht="15" customHeight="1">
      <c r="A14" s="44" t="str">
        <f t="shared" si="0"/>
        <v/>
      </c>
      <c r="B14" s="45" t="str">
        <f>IF(EXACT(Q14,1),T14,"&lt;MergeCellMark&gt;")</f>
        <v>II. Rzeczowe aktywa trwałe</v>
      </c>
      <c r="C14" s="45"/>
      <c r="D14" s="45"/>
      <c r="E14" s="45"/>
      <c r="F14" s="41">
        <v>18978631.379999999</v>
      </c>
      <c r="G14" s="41">
        <v>18210810.550000001</v>
      </c>
      <c r="H14" s="42"/>
      <c r="I14" s="44" t="str">
        <f t="shared" si="1"/>
        <v xml:space="preserve"> </v>
      </c>
      <c r="J14" s="45" t="str">
        <f>IF(EXACT(S14,1),U14,"&lt;MergeCellMark&gt;")</f>
        <v>II. Wynik finansowy netto (+,-)</v>
      </c>
      <c r="K14" s="45"/>
      <c r="L14" s="45"/>
      <c r="M14" s="45"/>
      <c r="N14" s="41">
        <v>-8341438.0999999996</v>
      </c>
      <c r="O14" s="41">
        <v>-8848938.25</v>
      </c>
      <c r="P14" s="3" t="b">
        <v>1</v>
      </c>
      <c r="Q14" s="43">
        <v>1</v>
      </c>
      <c r="R14" s="3" t="b">
        <v>1</v>
      </c>
      <c r="S14" s="43">
        <v>1</v>
      </c>
      <c r="T14" s="3" t="s">
        <v>26</v>
      </c>
      <c r="U14" s="3" t="s">
        <v>27</v>
      </c>
      <c r="V14" s="3"/>
    </row>
    <row r="15" spans="1:22" ht="15" customHeight="1">
      <c r="A15" s="40" t="str">
        <f t="shared" si="0"/>
        <v/>
      </c>
      <c r="B15" s="40"/>
      <c r="C15" s="45" t="str">
        <f>IF(EXACT(Q15,2),T15,"&lt;MergeCellMark&gt;")</f>
        <v>1. Środki trwałe</v>
      </c>
      <c r="D15" s="45"/>
      <c r="E15" s="45"/>
      <c r="F15" s="41">
        <v>18978631.379999999</v>
      </c>
      <c r="G15" s="41">
        <v>18210810.550000001</v>
      </c>
      <c r="H15" s="42"/>
      <c r="I15" s="40" t="str">
        <f t="shared" si="1"/>
        <v xml:space="preserve"> </v>
      </c>
      <c r="J15" s="40"/>
      <c r="K15" s="45" t="str">
        <f>IF(EXACT(S15,2),U15,"&lt;MergeCellMark&gt;")</f>
        <v>1. Zysk netto (+)</v>
      </c>
      <c r="L15" s="45"/>
      <c r="M15" s="45"/>
      <c r="N15" s="41">
        <v>0</v>
      </c>
      <c r="O15" s="41">
        <v>0</v>
      </c>
      <c r="P15" s="3" t="b">
        <v>0</v>
      </c>
      <c r="Q15" s="43">
        <v>2</v>
      </c>
      <c r="R15" s="3" t="b">
        <v>0</v>
      </c>
      <c r="S15" s="43">
        <v>2</v>
      </c>
      <c r="T15" s="3" t="s">
        <v>28</v>
      </c>
      <c r="U15" s="3" t="s">
        <v>29</v>
      </c>
      <c r="V15" s="3"/>
    </row>
    <row r="16" spans="1:22" ht="15" customHeight="1">
      <c r="A16" s="40" t="str">
        <f t="shared" si="0"/>
        <v/>
      </c>
      <c r="B16" s="40"/>
      <c r="C16" s="40"/>
      <c r="D16" s="45" t="str">
        <f t="shared" ref="D16:D21" si="2">IF(EXACT(Q16,3),T16,"&lt;MergeCellMark&gt;")</f>
        <v>1.1. Grunty</v>
      </c>
      <c r="E16" s="45"/>
      <c r="F16" s="41">
        <v>0</v>
      </c>
      <c r="G16" s="41">
        <v>0</v>
      </c>
      <c r="H16" s="42"/>
      <c r="I16" s="40" t="str">
        <f t="shared" si="1"/>
        <v xml:space="preserve"> </v>
      </c>
      <c r="J16" s="40"/>
      <c r="K16" s="45" t="str">
        <f>IF(EXACT(S16,2),U16,"&lt;MergeCellMark&gt;")</f>
        <v>2. Strata netto (-)</v>
      </c>
      <c r="L16" s="45"/>
      <c r="M16" s="45"/>
      <c r="N16" s="41">
        <v>-8341438.0999999996</v>
      </c>
      <c r="O16" s="41">
        <v>-8848938.25</v>
      </c>
      <c r="P16" s="3" t="b">
        <v>0</v>
      </c>
      <c r="Q16" s="43">
        <v>3</v>
      </c>
      <c r="R16" s="3" t="b">
        <v>0</v>
      </c>
      <c r="S16" s="43">
        <v>2</v>
      </c>
      <c r="T16" s="3" t="s">
        <v>30</v>
      </c>
      <c r="U16" s="3" t="s">
        <v>31</v>
      </c>
      <c r="V16" s="3"/>
    </row>
    <row r="17" spans="1:22" ht="36" customHeight="1">
      <c r="A17" s="40" t="str">
        <f t="shared" si="0"/>
        <v/>
      </c>
      <c r="B17" s="40"/>
      <c r="C17" s="40"/>
      <c r="D17" s="45" t="str">
        <f t="shared" si="2"/>
        <v>1.1.1. Grunty stanowiące własność jednostki samorządu terytorialnego, przekazane w użytkowanie wieczyste innym podmiotom</v>
      </c>
      <c r="E17" s="45"/>
      <c r="F17" s="41">
        <v>0</v>
      </c>
      <c r="G17" s="41">
        <v>0</v>
      </c>
      <c r="H17" s="42"/>
      <c r="I17" s="44" t="str">
        <f t="shared" si="1"/>
        <v xml:space="preserve"> </v>
      </c>
      <c r="J17" s="45" t="str">
        <f>IF(EXACT(S17,1),U17,"&lt;MergeCellMark&gt;")</f>
        <v>III. Odpisy z wyniku finansowego (nadwyżka środków obrotowych) (-)</v>
      </c>
      <c r="K17" s="45"/>
      <c r="L17" s="45"/>
      <c r="M17" s="45"/>
      <c r="N17" s="41">
        <v>0</v>
      </c>
      <c r="O17" s="41">
        <v>0</v>
      </c>
      <c r="P17" s="3" t="b">
        <v>0</v>
      </c>
      <c r="Q17" s="43">
        <v>3</v>
      </c>
      <c r="R17" s="3" t="b">
        <v>1</v>
      </c>
      <c r="S17" s="43">
        <v>1</v>
      </c>
      <c r="T17" s="3" t="s">
        <v>32</v>
      </c>
      <c r="U17" s="3" t="s">
        <v>33</v>
      </c>
      <c r="V17" s="3"/>
    </row>
    <row r="18" spans="1:22" ht="24" customHeight="1">
      <c r="A18" s="40" t="str">
        <f t="shared" si="0"/>
        <v/>
      </c>
      <c r="B18" s="40"/>
      <c r="C18" s="40"/>
      <c r="D18" s="45" t="str">
        <f t="shared" si="2"/>
        <v>1.2. Budynki, lokale i obiekty inżynierii lądowej i wodnej</v>
      </c>
      <c r="E18" s="45"/>
      <c r="F18" s="41">
        <v>18951268.129999999</v>
      </c>
      <c r="G18" s="41">
        <v>18199063.32</v>
      </c>
      <c r="H18" s="42"/>
      <c r="I18" s="44" t="str">
        <f t="shared" si="1"/>
        <v xml:space="preserve"> </v>
      </c>
      <c r="J18" s="45" t="str">
        <f>IF(EXACT(S18,1),U18,"&lt;MergeCellMark&gt;")</f>
        <v>IV. Fundusz mienia zlikwidowanych jednostek</v>
      </c>
      <c r="K18" s="45"/>
      <c r="L18" s="45"/>
      <c r="M18" s="45"/>
      <c r="N18" s="41">
        <v>0</v>
      </c>
      <c r="O18" s="41">
        <v>0</v>
      </c>
      <c r="P18" s="3" t="b">
        <v>0</v>
      </c>
      <c r="Q18" s="43">
        <v>3</v>
      </c>
      <c r="R18" s="3" t="b">
        <v>1</v>
      </c>
      <c r="S18" s="43">
        <v>1</v>
      </c>
      <c r="T18" s="3" t="s">
        <v>34</v>
      </c>
      <c r="U18" s="3" t="s">
        <v>35</v>
      </c>
      <c r="V18" s="3"/>
    </row>
    <row r="19" spans="1:22" ht="15" customHeight="1">
      <c r="A19" s="40" t="str">
        <f t="shared" si="0"/>
        <v/>
      </c>
      <c r="B19" s="40"/>
      <c r="C19" s="40"/>
      <c r="D19" s="45" t="str">
        <f t="shared" si="2"/>
        <v>1.3. Urządzenia techniczne i maszyny</v>
      </c>
      <c r="E19" s="45"/>
      <c r="F19" s="41">
        <v>0</v>
      </c>
      <c r="G19" s="41">
        <v>0</v>
      </c>
      <c r="H19" s="42"/>
      <c r="I19" s="40" t="str">
        <f t="shared" si="1"/>
        <v>B. Fundusze placówek</v>
      </c>
      <c r="J19" s="40"/>
      <c r="K19" s="40"/>
      <c r="L19" s="40"/>
      <c r="M19" s="40"/>
      <c r="N19" s="41">
        <v>0</v>
      </c>
      <c r="O19" s="41">
        <v>0</v>
      </c>
      <c r="P19" s="3" t="b">
        <v>0</v>
      </c>
      <c r="Q19" s="43">
        <v>3</v>
      </c>
      <c r="R19" s="3" t="b">
        <v>1</v>
      </c>
      <c r="S19" s="43">
        <v>0</v>
      </c>
      <c r="T19" s="3" t="s">
        <v>36</v>
      </c>
      <c r="U19" s="3" t="s">
        <v>37</v>
      </c>
      <c r="V19" s="3"/>
    </row>
    <row r="20" spans="1:22" ht="15" customHeight="1">
      <c r="A20" s="40" t="str">
        <f t="shared" si="0"/>
        <v/>
      </c>
      <c r="B20" s="40"/>
      <c r="C20" s="40"/>
      <c r="D20" s="45" t="str">
        <f t="shared" si="2"/>
        <v>1.4. Środki transportu</v>
      </c>
      <c r="E20" s="45"/>
      <c r="F20" s="41">
        <v>0</v>
      </c>
      <c r="G20" s="41">
        <v>0</v>
      </c>
      <c r="H20" s="42"/>
      <c r="I20" s="40" t="str">
        <f t="shared" si="1"/>
        <v>C. Państwowe fundusze celowe</v>
      </c>
      <c r="J20" s="40"/>
      <c r="K20" s="40"/>
      <c r="L20" s="40"/>
      <c r="M20" s="40"/>
      <c r="N20" s="41">
        <v>0</v>
      </c>
      <c r="O20" s="41">
        <v>0</v>
      </c>
      <c r="P20" s="3" t="b">
        <v>0</v>
      </c>
      <c r="Q20" s="43">
        <v>3</v>
      </c>
      <c r="R20" s="3" t="b">
        <v>1</v>
      </c>
      <c r="S20" s="43">
        <v>0</v>
      </c>
      <c r="T20" s="3" t="s">
        <v>38</v>
      </c>
      <c r="U20" s="3" t="s">
        <v>39</v>
      </c>
      <c r="V20" s="3"/>
    </row>
    <row r="21" spans="1:22" ht="15" customHeight="1">
      <c r="A21" s="40" t="str">
        <f t="shared" si="0"/>
        <v/>
      </c>
      <c r="B21" s="40"/>
      <c r="C21" s="40"/>
      <c r="D21" s="45" t="str">
        <f t="shared" si="2"/>
        <v>1.5. Inne środki trwałe</v>
      </c>
      <c r="E21" s="45"/>
      <c r="F21" s="41">
        <v>27363.25</v>
      </c>
      <c r="G21" s="41">
        <v>11747.23</v>
      </c>
      <c r="H21" s="42"/>
      <c r="I21" s="40" t="str">
        <f t="shared" si="1"/>
        <v>D. Zobowiązania i rezerwy na zobowiązania</v>
      </c>
      <c r="J21" s="40"/>
      <c r="K21" s="40"/>
      <c r="L21" s="40"/>
      <c r="M21" s="40"/>
      <c r="N21" s="41">
        <v>817149.77</v>
      </c>
      <c r="O21" s="41">
        <v>862039.43</v>
      </c>
      <c r="P21" s="3" t="b">
        <v>0</v>
      </c>
      <c r="Q21" s="43">
        <v>3</v>
      </c>
      <c r="R21" s="3" t="b">
        <v>1</v>
      </c>
      <c r="S21" s="43">
        <v>0</v>
      </c>
      <c r="T21" s="3" t="s">
        <v>40</v>
      </c>
      <c r="U21" s="3" t="s">
        <v>41</v>
      </c>
      <c r="V21" s="3"/>
    </row>
    <row r="22" spans="1:22" ht="15" customHeight="1">
      <c r="A22" s="40" t="str">
        <f t="shared" si="0"/>
        <v/>
      </c>
      <c r="B22" s="40"/>
      <c r="C22" s="45" t="str">
        <f>IF(EXACT(Q22,2),T22,"&lt;MergeCellMark&gt;")</f>
        <v>2. Środki trwałe w budowie (inwestycje)</v>
      </c>
      <c r="D22" s="45"/>
      <c r="E22" s="45"/>
      <c r="F22" s="41">
        <v>0</v>
      </c>
      <c r="G22" s="41">
        <v>0</v>
      </c>
      <c r="H22" s="42"/>
      <c r="I22" s="44" t="str">
        <f t="shared" si="1"/>
        <v xml:space="preserve"> </v>
      </c>
      <c r="J22" s="45" t="str">
        <f>IF(EXACT(S22,1),U22,"&lt;MergeCellMark&gt;")</f>
        <v>I. Zobowiązania długoterminowe</v>
      </c>
      <c r="K22" s="45"/>
      <c r="L22" s="45"/>
      <c r="M22" s="45"/>
      <c r="N22" s="41">
        <v>0</v>
      </c>
      <c r="O22" s="41">
        <v>0</v>
      </c>
      <c r="P22" s="3" t="b">
        <v>0</v>
      </c>
      <c r="Q22" s="43">
        <v>2</v>
      </c>
      <c r="R22" s="3" t="b">
        <v>1</v>
      </c>
      <c r="S22" s="43">
        <v>1</v>
      </c>
      <c r="T22" s="3" t="s">
        <v>42</v>
      </c>
      <c r="U22" s="3" t="s">
        <v>43</v>
      </c>
      <c r="V22" s="3"/>
    </row>
    <row r="23" spans="1:22" ht="15" customHeight="1">
      <c r="A23" s="40" t="str">
        <f t="shared" si="0"/>
        <v/>
      </c>
      <c r="B23" s="40"/>
      <c r="C23" s="45" t="str">
        <f>IF(EXACT(Q23,2),T23,"&lt;MergeCellMark&gt;")</f>
        <v>3. Zaliczki na środki trwałe w budowie (inwestycje)</v>
      </c>
      <c r="D23" s="45"/>
      <c r="E23" s="45"/>
      <c r="F23" s="41">
        <v>0</v>
      </c>
      <c r="G23" s="41">
        <v>0</v>
      </c>
      <c r="H23" s="42"/>
      <c r="I23" s="44" t="str">
        <f t="shared" si="1"/>
        <v xml:space="preserve"> </v>
      </c>
      <c r="J23" s="45" t="str">
        <f>IF(EXACT(S23,1),U23,"&lt;MergeCellMark&gt;")</f>
        <v>II. Zobowiązania krótkoterminowe</v>
      </c>
      <c r="K23" s="45"/>
      <c r="L23" s="45"/>
      <c r="M23" s="45"/>
      <c r="N23" s="41">
        <v>817149.77</v>
      </c>
      <c r="O23" s="41">
        <v>862039.43</v>
      </c>
      <c r="P23" s="3" t="b">
        <v>0</v>
      </c>
      <c r="Q23" s="43">
        <v>2</v>
      </c>
      <c r="R23" s="3" t="b">
        <v>1</v>
      </c>
      <c r="S23" s="43">
        <v>1</v>
      </c>
      <c r="T23" s="3" t="s">
        <v>44</v>
      </c>
      <c r="U23" s="3" t="s">
        <v>45</v>
      </c>
      <c r="V23" s="3"/>
    </row>
    <row r="24" spans="1:22" ht="15" customHeight="1">
      <c r="A24" s="44" t="str">
        <f t="shared" si="0"/>
        <v/>
      </c>
      <c r="B24" s="45" t="str">
        <f>IF(EXACT(Q24,1),T24,"&lt;MergeCellMark&gt;")</f>
        <v>III. Należności długoterminowe</v>
      </c>
      <c r="C24" s="45"/>
      <c r="D24" s="45"/>
      <c r="E24" s="45"/>
      <c r="F24" s="41">
        <v>0</v>
      </c>
      <c r="G24" s="41">
        <v>0</v>
      </c>
      <c r="H24" s="42"/>
      <c r="I24" s="40" t="str">
        <f t="shared" si="1"/>
        <v xml:space="preserve"> </v>
      </c>
      <c r="J24" s="40"/>
      <c r="K24" s="45" t="str">
        <f t="shared" ref="K24:K31" si="3">IF(EXACT(S24,2),U24,"&lt;MergeCellMark&gt;")</f>
        <v>1. Zobowiązania z tytułu dostaw i usług</v>
      </c>
      <c r="L24" s="45"/>
      <c r="M24" s="45"/>
      <c r="N24" s="41">
        <v>38995.94</v>
      </c>
      <c r="O24" s="41">
        <v>51530.87</v>
      </c>
      <c r="P24" s="3" t="b">
        <v>1</v>
      </c>
      <c r="Q24" s="43">
        <v>1</v>
      </c>
      <c r="R24" s="3" t="b">
        <v>0</v>
      </c>
      <c r="S24" s="43">
        <v>2</v>
      </c>
      <c r="T24" s="3" t="s">
        <v>46</v>
      </c>
      <c r="U24" s="3" t="s">
        <v>47</v>
      </c>
      <c r="V24" s="3"/>
    </row>
    <row r="25" spans="1:22" ht="15" customHeight="1">
      <c r="A25" s="44" t="str">
        <f t="shared" si="0"/>
        <v/>
      </c>
      <c r="B25" s="45" t="str">
        <f>IF(EXACT(Q25,1),T25,"&lt;MergeCellMark&gt;")</f>
        <v>IV. Długoterminowe aktywa finansowe</v>
      </c>
      <c r="C25" s="45"/>
      <c r="D25" s="45"/>
      <c r="E25" s="45"/>
      <c r="F25" s="41">
        <v>0</v>
      </c>
      <c r="G25" s="41">
        <v>0</v>
      </c>
      <c r="H25" s="42"/>
      <c r="I25" s="40" t="str">
        <f t="shared" si="1"/>
        <v xml:space="preserve"> </v>
      </c>
      <c r="J25" s="40"/>
      <c r="K25" s="45" t="str">
        <f t="shared" si="3"/>
        <v>2. Zobowiązania wobec budżetów</v>
      </c>
      <c r="L25" s="45"/>
      <c r="M25" s="45"/>
      <c r="N25" s="41">
        <v>64284.72</v>
      </c>
      <c r="O25" s="41">
        <v>43578.9</v>
      </c>
      <c r="P25" s="3" t="b">
        <v>1</v>
      </c>
      <c r="Q25" s="43">
        <v>1</v>
      </c>
      <c r="R25" s="3" t="b">
        <v>0</v>
      </c>
      <c r="S25" s="43">
        <v>2</v>
      </c>
      <c r="T25" s="3" t="s">
        <v>48</v>
      </c>
      <c r="U25" s="3" t="s">
        <v>49</v>
      </c>
      <c r="V25" s="3"/>
    </row>
    <row r="26" spans="1:22" ht="24" customHeight="1">
      <c r="A26" s="40" t="str">
        <f t="shared" si="0"/>
        <v/>
      </c>
      <c r="B26" s="40"/>
      <c r="C26" s="45" t="str">
        <f>IF(EXACT(Q26,2),T26,"&lt;MergeCellMark&gt;")</f>
        <v>1. Akcje i udziały</v>
      </c>
      <c r="D26" s="45"/>
      <c r="E26" s="45"/>
      <c r="F26" s="41">
        <v>0</v>
      </c>
      <c r="G26" s="41">
        <v>0</v>
      </c>
      <c r="H26" s="42"/>
      <c r="I26" s="40" t="str">
        <f t="shared" si="1"/>
        <v xml:space="preserve"> </v>
      </c>
      <c r="J26" s="40"/>
      <c r="K26" s="45" t="str">
        <f t="shared" si="3"/>
        <v>3. Zobowiązania z tytułu ubezpieczeń i innych świadczeń</v>
      </c>
      <c r="L26" s="45"/>
      <c r="M26" s="45"/>
      <c r="N26" s="41">
        <v>281466.37</v>
      </c>
      <c r="O26" s="41">
        <v>205195.39</v>
      </c>
      <c r="P26" s="3" t="b">
        <v>0</v>
      </c>
      <c r="Q26" s="43">
        <v>2</v>
      </c>
      <c r="R26" s="3" t="b">
        <v>0</v>
      </c>
      <c r="S26" s="43">
        <v>2</v>
      </c>
      <c r="T26" s="3" t="s">
        <v>50</v>
      </c>
      <c r="U26" s="3" t="s">
        <v>51</v>
      </c>
      <c r="V26" s="3"/>
    </row>
    <row r="27" spans="1:22" ht="15" customHeight="1">
      <c r="A27" s="40" t="str">
        <f t="shared" si="0"/>
        <v/>
      </c>
      <c r="B27" s="40"/>
      <c r="C27" s="45" t="str">
        <f>IF(EXACT(Q27,2),T27,"&lt;MergeCellMark&gt;")</f>
        <v>2. Inne papiery wartościowe</v>
      </c>
      <c r="D27" s="45"/>
      <c r="E27" s="45"/>
      <c r="F27" s="41">
        <v>0</v>
      </c>
      <c r="G27" s="41">
        <v>0</v>
      </c>
      <c r="H27" s="42"/>
      <c r="I27" s="40" t="str">
        <f t="shared" si="1"/>
        <v xml:space="preserve"> </v>
      </c>
      <c r="J27" s="40"/>
      <c r="K27" s="45" t="str">
        <f t="shared" si="3"/>
        <v>4. Zobowiązania z tytułu wynagrodzeń</v>
      </c>
      <c r="L27" s="45"/>
      <c r="M27" s="45"/>
      <c r="N27" s="41">
        <v>281778.71999999997</v>
      </c>
      <c r="O27" s="41">
        <v>308597.46000000002</v>
      </c>
      <c r="P27" s="3" t="b">
        <v>0</v>
      </c>
      <c r="Q27" s="43">
        <v>2</v>
      </c>
      <c r="R27" s="3" t="b">
        <v>0</v>
      </c>
      <c r="S27" s="43">
        <v>2</v>
      </c>
      <c r="T27" s="3" t="s">
        <v>52</v>
      </c>
      <c r="U27" s="3" t="s">
        <v>53</v>
      </c>
      <c r="V27" s="3"/>
    </row>
    <row r="28" spans="1:22" ht="15" customHeight="1">
      <c r="A28" s="40" t="str">
        <f t="shared" si="0"/>
        <v/>
      </c>
      <c r="B28" s="40"/>
      <c r="C28" s="45" t="str">
        <f>IF(EXACT(Q28,2),T28,"&lt;MergeCellMark&gt;")</f>
        <v>3. Inne długoterminowe aktywa finansowe</v>
      </c>
      <c r="D28" s="45"/>
      <c r="E28" s="45"/>
      <c r="F28" s="41">
        <v>0</v>
      </c>
      <c r="G28" s="41">
        <v>0</v>
      </c>
      <c r="H28" s="42"/>
      <c r="I28" s="40" t="str">
        <f t="shared" si="1"/>
        <v xml:space="preserve"> </v>
      </c>
      <c r="J28" s="40"/>
      <c r="K28" s="45" t="str">
        <f t="shared" si="3"/>
        <v>5. Pozostałe zobowiązania</v>
      </c>
      <c r="L28" s="45"/>
      <c r="M28" s="45"/>
      <c r="N28" s="41">
        <v>16850.29</v>
      </c>
      <c r="O28" s="41">
        <v>16641.759999999998</v>
      </c>
      <c r="P28" s="3" t="b">
        <v>0</v>
      </c>
      <c r="Q28" s="43">
        <v>2</v>
      </c>
      <c r="R28" s="3" t="b">
        <v>0</v>
      </c>
      <c r="S28" s="43">
        <v>2</v>
      </c>
      <c r="T28" s="3" t="s">
        <v>54</v>
      </c>
      <c r="U28" s="3" t="s">
        <v>55</v>
      </c>
      <c r="V28" s="3"/>
    </row>
    <row r="29" spans="1:22" ht="24" customHeight="1">
      <c r="A29" s="44" t="str">
        <f t="shared" si="0"/>
        <v/>
      </c>
      <c r="B29" s="45" t="str">
        <f>IF(EXACT(Q29,1),T29,"&lt;MergeCellMark&gt;")</f>
        <v>V. Wartość mienia zlikwidowanych jednostek</v>
      </c>
      <c r="C29" s="45"/>
      <c r="D29" s="45"/>
      <c r="E29" s="45"/>
      <c r="F29" s="41">
        <v>0</v>
      </c>
      <c r="G29" s="41">
        <v>0</v>
      </c>
      <c r="H29" s="42"/>
      <c r="I29" s="40" t="str">
        <f t="shared" si="1"/>
        <v xml:space="preserve"> </v>
      </c>
      <c r="J29" s="40"/>
      <c r="K29" s="45" t="str">
        <f t="shared" si="3"/>
        <v>6. Sumy obce (depozytowe, zabezpieczenie wykonania umów)</v>
      </c>
      <c r="L29" s="45"/>
      <c r="M29" s="45"/>
      <c r="N29" s="41">
        <v>0</v>
      </c>
      <c r="O29" s="41">
        <v>0</v>
      </c>
      <c r="P29" s="3" t="b">
        <v>1</v>
      </c>
      <c r="Q29" s="43">
        <v>1</v>
      </c>
      <c r="R29" s="3" t="b">
        <v>0</v>
      </c>
      <c r="S29" s="43">
        <v>2</v>
      </c>
      <c r="T29" s="3" t="s">
        <v>56</v>
      </c>
      <c r="U29" s="3" t="s">
        <v>57</v>
      </c>
      <c r="V29" s="3"/>
    </row>
    <row r="30" spans="1:22" ht="24" customHeight="1">
      <c r="A30" s="40" t="str">
        <f t="shared" si="0"/>
        <v>B. Aktywa obrotowe</v>
      </c>
      <c r="B30" s="40"/>
      <c r="C30" s="40"/>
      <c r="D30" s="40"/>
      <c r="E30" s="40"/>
      <c r="F30" s="41">
        <v>137529.9</v>
      </c>
      <c r="G30" s="41">
        <v>253258.18</v>
      </c>
      <c r="H30" s="42"/>
      <c r="I30" s="40" t="str">
        <f t="shared" si="1"/>
        <v xml:space="preserve"> </v>
      </c>
      <c r="J30" s="40"/>
      <c r="K30" s="45" t="str">
        <f t="shared" si="3"/>
        <v>7. Rozliczenia z tytułu środków na wydatki budżetowe i z tytułu dochodów budżetowych</v>
      </c>
      <c r="L30" s="45"/>
      <c r="M30" s="45"/>
      <c r="N30" s="41">
        <v>0</v>
      </c>
      <c r="O30" s="41">
        <v>0</v>
      </c>
      <c r="P30" s="3" t="b">
        <v>1</v>
      </c>
      <c r="Q30" s="43">
        <v>0</v>
      </c>
      <c r="R30" s="3" t="b">
        <v>0</v>
      </c>
      <c r="S30" s="43">
        <v>2</v>
      </c>
      <c r="T30" s="3" t="s">
        <v>58</v>
      </c>
      <c r="U30" s="3" t="s">
        <v>59</v>
      </c>
      <c r="V30" s="3"/>
    </row>
    <row r="31" spans="1:22" ht="15" customHeight="1">
      <c r="A31" s="44" t="str">
        <f t="shared" si="0"/>
        <v/>
      </c>
      <c r="B31" s="45" t="str">
        <f>IF(EXACT(Q31,1),T31,"&lt;MergeCellMark&gt;")</f>
        <v>I. Zapasy</v>
      </c>
      <c r="C31" s="45"/>
      <c r="D31" s="45"/>
      <c r="E31" s="45"/>
      <c r="F31" s="41">
        <v>0</v>
      </c>
      <c r="G31" s="41">
        <v>0</v>
      </c>
      <c r="H31" s="42"/>
      <c r="I31" s="40" t="str">
        <f t="shared" si="1"/>
        <v xml:space="preserve"> </v>
      </c>
      <c r="J31" s="40"/>
      <c r="K31" s="45" t="str">
        <f t="shared" si="3"/>
        <v>8. Fundusze specjalne</v>
      </c>
      <c r="L31" s="45"/>
      <c r="M31" s="45"/>
      <c r="N31" s="41">
        <v>133773.73000000001</v>
      </c>
      <c r="O31" s="41">
        <v>236495.05</v>
      </c>
      <c r="P31" s="3" t="b">
        <v>1</v>
      </c>
      <c r="Q31" s="43">
        <v>1</v>
      </c>
      <c r="R31" s="3" t="b">
        <v>0</v>
      </c>
      <c r="S31" s="43">
        <v>2</v>
      </c>
      <c r="T31" s="3" t="s">
        <v>60</v>
      </c>
      <c r="U31" s="3" t="s">
        <v>61</v>
      </c>
      <c r="V31" s="3"/>
    </row>
    <row r="32" spans="1:22" ht="15" customHeight="1">
      <c r="A32" s="40" t="str">
        <f t="shared" si="0"/>
        <v/>
      </c>
      <c r="B32" s="40"/>
      <c r="C32" s="45" t="str">
        <f>IF(EXACT(Q32,2),T32,"&lt;MergeCellMark&gt;")</f>
        <v>1. Materiały</v>
      </c>
      <c r="D32" s="45"/>
      <c r="E32" s="45"/>
      <c r="F32" s="41">
        <v>0</v>
      </c>
      <c r="G32" s="41">
        <v>0</v>
      </c>
      <c r="H32" s="42"/>
      <c r="I32" s="40" t="str">
        <f t="shared" si="1"/>
        <v xml:space="preserve"> </v>
      </c>
      <c r="J32" s="40"/>
      <c r="K32" s="40"/>
      <c r="L32" s="45" t="str">
        <f>IF(EXACT(S32,3),U32,"&lt;MergeCellMark&gt;")</f>
        <v>8.1. Zakładowy Fundusz Świadczeń Socjalnych</v>
      </c>
      <c r="M32" s="45"/>
      <c r="N32" s="41">
        <v>133773.73000000001</v>
      </c>
      <c r="O32" s="41">
        <v>236495.05</v>
      </c>
      <c r="P32" s="3" t="b">
        <v>0</v>
      </c>
      <c r="Q32" s="43">
        <v>2</v>
      </c>
      <c r="R32" s="3" t="b">
        <v>0</v>
      </c>
      <c r="S32" s="43">
        <v>3</v>
      </c>
      <c r="T32" s="3" t="s">
        <v>62</v>
      </c>
      <c r="U32" s="3" t="s">
        <v>63</v>
      </c>
      <c r="V32" s="3"/>
    </row>
    <row r="33" spans="1:22" ht="15" customHeight="1">
      <c r="A33" s="40" t="str">
        <f t="shared" si="0"/>
        <v/>
      </c>
      <c r="B33" s="40"/>
      <c r="C33" s="45" t="str">
        <f>IF(EXACT(Q33,2),T33,"&lt;MergeCellMark&gt;")</f>
        <v>2. Półprodukty i produkty w toku</v>
      </c>
      <c r="D33" s="45"/>
      <c r="E33" s="45"/>
      <c r="F33" s="41">
        <v>0</v>
      </c>
      <c r="G33" s="41">
        <v>0</v>
      </c>
      <c r="H33" s="42"/>
      <c r="I33" s="40" t="str">
        <f t="shared" si="1"/>
        <v xml:space="preserve"> </v>
      </c>
      <c r="J33" s="40"/>
      <c r="K33" s="40"/>
      <c r="L33" s="45" t="str">
        <f>IF(EXACT(S33,3),U33,"&lt;MergeCellMark&gt;")</f>
        <v>8.2. Inne fundusze</v>
      </c>
      <c r="M33" s="45"/>
      <c r="N33" s="41">
        <v>0</v>
      </c>
      <c r="O33" s="41">
        <v>0</v>
      </c>
      <c r="P33" s="3" t="b">
        <v>0</v>
      </c>
      <c r="Q33" s="43">
        <v>2</v>
      </c>
      <c r="R33" s="3" t="b">
        <v>0</v>
      </c>
      <c r="S33" s="43">
        <v>3</v>
      </c>
      <c r="T33" s="3" t="s">
        <v>64</v>
      </c>
      <c r="U33" s="3" t="s">
        <v>65</v>
      </c>
      <c r="V33" s="3"/>
    </row>
    <row r="34" spans="1:22" ht="15" customHeight="1">
      <c r="A34" s="40" t="str">
        <f t="shared" si="0"/>
        <v/>
      </c>
      <c r="B34" s="40"/>
      <c r="C34" s="45" t="str">
        <f>IF(EXACT(Q34,2),T34,"&lt;MergeCellMark&gt;")</f>
        <v>3. Produkty gotowe</v>
      </c>
      <c r="D34" s="45"/>
      <c r="E34" s="45"/>
      <c r="F34" s="41">
        <v>0</v>
      </c>
      <c r="G34" s="41">
        <v>0</v>
      </c>
      <c r="H34" s="42"/>
      <c r="I34" s="44" t="str">
        <f t="shared" si="1"/>
        <v xml:space="preserve"> </v>
      </c>
      <c r="J34" s="45" t="str">
        <f>IF(EXACT(S34,1),U34,"&lt;MergeCellMark&gt;")</f>
        <v>III. Rezerwy na zobowiązania</v>
      </c>
      <c r="K34" s="45"/>
      <c r="L34" s="45"/>
      <c r="M34" s="45"/>
      <c r="N34" s="41">
        <v>0</v>
      </c>
      <c r="O34" s="41">
        <v>0</v>
      </c>
      <c r="P34" s="3" t="b">
        <v>0</v>
      </c>
      <c r="Q34" s="43">
        <v>2</v>
      </c>
      <c r="R34" s="3" t="b">
        <v>1</v>
      </c>
      <c r="S34" s="43">
        <v>1</v>
      </c>
      <c r="T34" s="3" t="s">
        <v>66</v>
      </c>
      <c r="U34" s="3" t="s">
        <v>67</v>
      </c>
      <c r="V34" s="3"/>
    </row>
    <row r="35" spans="1:22" ht="15" customHeight="1">
      <c r="A35" s="40" t="str">
        <f t="shared" si="0"/>
        <v/>
      </c>
      <c r="B35" s="40"/>
      <c r="C35" s="45" t="str">
        <f>IF(EXACT(Q35,2),T35,"&lt;MergeCellMark&gt;")</f>
        <v>4. Towary</v>
      </c>
      <c r="D35" s="45"/>
      <c r="E35" s="45"/>
      <c r="F35" s="41">
        <v>0</v>
      </c>
      <c r="G35" s="41">
        <v>0</v>
      </c>
      <c r="H35" s="42"/>
      <c r="I35" s="44" t="str">
        <f t="shared" si="1"/>
        <v xml:space="preserve"> </v>
      </c>
      <c r="J35" s="45" t="str">
        <f>IF(EXACT(S35,1),U35,"&lt;MergeCellMark&gt;")</f>
        <v>IV. Rozliczenia międzyokresowe</v>
      </c>
      <c r="K35" s="45"/>
      <c r="L35" s="45"/>
      <c r="M35" s="45"/>
      <c r="N35" s="41">
        <v>0</v>
      </c>
      <c r="O35" s="41">
        <v>0</v>
      </c>
      <c r="P35" s="3" t="b">
        <v>0</v>
      </c>
      <c r="Q35" s="43">
        <v>2</v>
      </c>
      <c r="R35" s="3" t="b">
        <v>1</v>
      </c>
      <c r="S35" s="43">
        <v>1</v>
      </c>
      <c r="T35" s="3" t="s">
        <v>68</v>
      </c>
      <c r="U35" s="3" t="s">
        <v>69</v>
      </c>
      <c r="V35" s="3"/>
    </row>
    <row r="36" spans="1:22" ht="15" customHeight="1">
      <c r="A36" s="44" t="str">
        <f t="shared" si="0"/>
        <v/>
      </c>
      <c r="B36" s="45" t="str">
        <f>IF(EXACT(Q36,1),T36,"&lt;MergeCellMark&gt;")</f>
        <v>II. Należności krótkoterminowe</v>
      </c>
      <c r="C36" s="45"/>
      <c r="D36" s="45"/>
      <c r="E36" s="45"/>
      <c r="F36" s="41">
        <v>118580.81</v>
      </c>
      <c r="G36" s="41">
        <v>185371.23</v>
      </c>
      <c r="H36" s="42"/>
      <c r="I36" s="40" t="str">
        <f t="shared" si="1"/>
        <v xml:space="preserve"> </v>
      </c>
      <c r="J36" s="40"/>
      <c r="K36" s="40"/>
      <c r="L36" s="40"/>
      <c r="M36" s="40"/>
      <c r="N36" s="46"/>
      <c r="O36" s="46"/>
      <c r="P36" s="3" t="b">
        <v>1</v>
      </c>
      <c r="Q36" s="43">
        <v>1</v>
      </c>
      <c r="R36" s="3"/>
      <c r="S36" s="3"/>
      <c r="T36" s="3" t="s">
        <v>70</v>
      </c>
      <c r="U36" s="3"/>
      <c r="V36" s="3"/>
    </row>
    <row r="37" spans="1:22" ht="15" customHeight="1">
      <c r="A37" s="40" t="str">
        <f t="shared" si="0"/>
        <v/>
      </c>
      <c r="B37" s="40"/>
      <c r="C37" s="45" t="str">
        <f>IF(EXACT(Q37,2),T37,"&lt;MergeCellMark&gt;")</f>
        <v>1. Należności z tytułu dostaw i usług</v>
      </c>
      <c r="D37" s="45"/>
      <c r="E37" s="45"/>
      <c r="F37" s="41">
        <v>2988.9</v>
      </c>
      <c r="G37" s="41">
        <v>4775.29</v>
      </c>
      <c r="H37" s="42"/>
      <c r="I37" s="40" t="str">
        <f t="shared" si="1"/>
        <v xml:space="preserve"> </v>
      </c>
      <c r="J37" s="40"/>
      <c r="K37" s="40"/>
      <c r="L37" s="40"/>
      <c r="M37" s="40"/>
      <c r="N37" s="46"/>
      <c r="O37" s="46"/>
      <c r="P37" s="3" t="b">
        <v>0</v>
      </c>
      <c r="Q37" s="43">
        <v>2</v>
      </c>
      <c r="R37" s="3"/>
      <c r="S37" s="3"/>
      <c r="T37" s="3" t="s">
        <v>71</v>
      </c>
      <c r="U37" s="3"/>
      <c r="V37" s="3"/>
    </row>
    <row r="38" spans="1:22" ht="15" customHeight="1">
      <c r="A38" s="40" t="str">
        <f t="shared" si="0"/>
        <v/>
      </c>
      <c r="B38" s="40"/>
      <c r="C38" s="45" t="str">
        <f>IF(EXACT(Q38,2),T38,"&lt;MergeCellMark&gt;")</f>
        <v>2. Należności od budżetów</v>
      </c>
      <c r="D38" s="45"/>
      <c r="E38" s="45"/>
      <c r="F38" s="41">
        <v>263.58</v>
      </c>
      <c r="G38" s="41">
        <v>584.26</v>
      </c>
      <c r="H38" s="42"/>
      <c r="I38" s="40" t="str">
        <f t="shared" si="1"/>
        <v xml:space="preserve"> </v>
      </c>
      <c r="J38" s="40"/>
      <c r="K38" s="40"/>
      <c r="L38" s="40"/>
      <c r="M38" s="40"/>
      <c r="N38" s="46"/>
      <c r="O38" s="46"/>
      <c r="P38" s="3" t="b">
        <v>0</v>
      </c>
      <c r="Q38" s="43">
        <v>2</v>
      </c>
      <c r="R38" s="3"/>
      <c r="S38" s="3"/>
      <c r="T38" s="3" t="s">
        <v>72</v>
      </c>
      <c r="U38" s="3"/>
      <c r="V38" s="3"/>
    </row>
    <row r="39" spans="1:22" ht="15" customHeight="1">
      <c r="A39" s="40" t="str">
        <f t="shared" si="0"/>
        <v/>
      </c>
      <c r="B39" s="40"/>
      <c r="C39" s="45" t="str">
        <f>IF(EXACT(Q39,2),T39,"&lt;MergeCellMark&gt;")</f>
        <v>3. Należności z tytułu ubezpieczeń i innych świadczeń</v>
      </c>
      <c r="D39" s="45"/>
      <c r="E39" s="45"/>
      <c r="F39" s="41">
        <v>0</v>
      </c>
      <c r="G39" s="41">
        <v>678.84</v>
      </c>
      <c r="H39" s="42"/>
      <c r="I39" s="40" t="str">
        <f t="shared" si="1"/>
        <v xml:space="preserve"> </v>
      </c>
      <c r="J39" s="40"/>
      <c r="K39" s="40"/>
      <c r="L39" s="40"/>
      <c r="M39" s="40"/>
      <c r="N39" s="46"/>
      <c r="O39" s="46"/>
      <c r="P39" s="3" t="b">
        <v>0</v>
      </c>
      <c r="Q39" s="43">
        <v>2</v>
      </c>
      <c r="R39" s="3"/>
      <c r="S39" s="3"/>
      <c r="T39" s="3" t="s">
        <v>73</v>
      </c>
      <c r="U39" s="3"/>
      <c r="V39" s="3"/>
    </row>
    <row r="40" spans="1:22" ht="15" customHeight="1">
      <c r="A40" s="40" t="str">
        <f t="shared" si="0"/>
        <v/>
      </c>
      <c r="B40" s="40"/>
      <c r="C40" s="45" t="str">
        <f>IF(EXACT(Q40,2),T40,"&lt;MergeCellMark&gt;")</f>
        <v>4. Pozostałe należności</v>
      </c>
      <c r="D40" s="45"/>
      <c r="E40" s="45"/>
      <c r="F40" s="41">
        <v>115328.33</v>
      </c>
      <c r="G40" s="41">
        <v>179332.84</v>
      </c>
      <c r="H40" s="42"/>
      <c r="I40" s="40" t="str">
        <f t="shared" si="1"/>
        <v xml:space="preserve"> </v>
      </c>
      <c r="J40" s="40"/>
      <c r="K40" s="40"/>
      <c r="L40" s="40"/>
      <c r="M40" s="40"/>
      <c r="N40" s="46"/>
      <c r="O40" s="46"/>
      <c r="P40" s="3" t="b">
        <v>0</v>
      </c>
      <c r="Q40" s="43">
        <v>2</v>
      </c>
      <c r="R40" s="3"/>
      <c r="S40" s="3"/>
      <c r="T40" s="3" t="s">
        <v>74</v>
      </c>
      <c r="U40" s="3"/>
      <c r="V40" s="3"/>
    </row>
    <row r="41" spans="1:22" ht="24" customHeight="1">
      <c r="A41" s="40" t="str">
        <f t="shared" si="0"/>
        <v/>
      </c>
      <c r="B41" s="40"/>
      <c r="C41" s="45" t="str">
        <f>IF(EXACT(Q41,2),T41,"&lt;MergeCellMark&gt;")</f>
        <v>5. Rozliczenia z tytułu środków na wydatki budżetowe i z tytułu dochodów budżetowych</v>
      </c>
      <c r="D41" s="45"/>
      <c r="E41" s="45"/>
      <c r="F41" s="41">
        <v>0</v>
      </c>
      <c r="G41" s="41">
        <v>0</v>
      </c>
      <c r="H41" s="42"/>
      <c r="I41" s="40" t="str">
        <f t="shared" si="1"/>
        <v xml:space="preserve"> </v>
      </c>
      <c r="J41" s="40"/>
      <c r="K41" s="40"/>
      <c r="L41" s="40"/>
      <c r="M41" s="40"/>
      <c r="N41" s="46"/>
      <c r="O41" s="46"/>
      <c r="P41" s="3" t="b">
        <v>0</v>
      </c>
      <c r="Q41" s="43">
        <v>2</v>
      </c>
      <c r="R41" s="3"/>
      <c r="S41" s="3"/>
      <c r="T41" s="3" t="s">
        <v>75</v>
      </c>
      <c r="U41" s="3"/>
      <c r="V41" s="3"/>
    </row>
    <row r="42" spans="1:22" ht="15" customHeight="1">
      <c r="A42" s="44" t="str">
        <f t="shared" si="0"/>
        <v/>
      </c>
      <c r="B42" s="45" t="str">
        <f>IF(EXACT(Q42,1),T42,"&lt;MergeCellMark&gt;")</f>
        <v>III. Krótkoterminowe aktywa finansowe</v>
      </c>
      <c r="C42" s="45"/>
      <c r="D42" s="45"/>
      <c r="E42" s="45"/>
      <c r="F42" s="41">
        <v>18949.09</v>
      </c>
      <c r="G42" s="41">
        <v>67886.95</v>
      </c>
      <c r="H42" s="42"/>
      <c r="I42" s="40" t="str">
        <f t="shared" si="1"/>
        <v xml:space="preserve"> </v>
      </c>
      <c r="J42" s="40"/>
      <c r="K42" s="40"/>
      <c r="L42" s="40"/>
      <c r="M42" s="40"/>
      <c r="N42" s="46"/>
      <c r="O42" s="46"/>
      <c r="P42" s="3" t="b">
        <v>1</v>
      </c>
      <c r="Q42" s="43">
        <v>1</v>
      </c>
      <c r="R42" s="3"/>
      <c r="S42" s="3"/>
      <c r="T42" s="3" t="s">
        <v>76</v>
      </c>
      <c r="U42" s="3"/>
      <c r="V42" s="3"/>
    </row>
    <row r="43" spans="1:22" ht="15" customHeight="1">
      <c r="A43" s="40" t="str">
        <f t="shared" si="0"/>
        <v/>
      </c>
      <c r="B43" s="40"/>
      <c r="C43" s="45" t="str">
        <f t="shared" ref="C43:C49" si="4">IF(EXACT(Q43,2),T43,"&lt;MergeCellMark&gt;")</f>
        <v>1. Środki pieniężne w kasie</v>
      </c>
      <c r="D43" s="45"/>
      <c r="E43" s="45"/>
      <c r="F43" s="41">
        <v>0</v>
      </c>
      <c r="G43" s="41">
        <v>0</v>
      </c>
      <c r="H43" s="42"/>
      <c r="I43" s="40" t="str">
        <f t="shared" si="1"/>
        <v xml:space="preserve"> </v>
      </c>
      <c r="J43" s="40"/>
      <c r="K43" s="40"/>
      <c r="L43" s="40"/>
      <c r="M43" s="40"/>
      <c r="N43" s="46"/>
      <c r="O43" s="46"/>
      <c r="P43" s="3" t="b">
        <v>0</v>
      </c>
      <c r="Q43" s="43">
        <v>2</v>
      </c>
      <c r="R43" s="3"/>
      <c r="S43" s="3"/>
      <c r="T43" s="3" t="s">
        <v>77</v>
      </c>
      <c r="U43" s="3"/>
      <c r="V43" s="3"/>
    </row>
    <row r="44" spans="1:22" ht="15" customHeight="1">
      <c r="A44" s="40" t="str">
        <f t="shared" si="0"/>
        <v/>
      </c>
      <c r="B44" s="40"/>
      <c r="C44" s="45" t="str">
        <f t="shared" si="4"/>
        <v>2. Środki pieniężne na rachunkach bankowych</v>
      </c>
      <c r="D44" s="45"/>
      <c r="E44" s="45"/>
      <c r="F44" s="41">
        <v>18949.09</v>
      </c>
      <c r="G44" s="41">
        <v>67886.95</v>
      </c>
      <c r="H44" s="42"/>
      <c r="I44" s="40" t="str">
        <f t="shared" si="1"/>
        <v xml:space="preserve"> </v>
      </c>
      <c r="J44" s="40"/>
      <c r="K44" s="40"/>
      <c r="L44" s="40"/>
      <c r="M44" s="40"/>
      <c r="N44" s="46"/>
      <c r="O44" s="46"/>
      <c r="P44" s="3" t="b">
        <v>0</v>
      </c>
      <c r="Q44" s="43">
        <v>2</v>
      </c>
      <c r="R44" s="3"/>
      <c r="S44" s="3"/>
      <c r="T44" s="3" t="s">
        <v>78</v>
      </c>
      <c r="U44" s="3"/>
      <c r="V44" s="3"/>
    </row>
    <row r="45" spans="1:22" ht="15" customHeight="1">
      <c r="A45" s="40" t="str">
        <f t="shared" si="0"/>
        <v/>
      </c>
      <c r="B45" s="40"/>
      <c r="C45" s="45" t="str">
        <f t="shared" si="4"/>
        <v>3. Środki pieniężne państwowego funduszu celowego</v>
      </c>
      <c r="D45" s="45"/>
      <c r="E45" s="45"/>
      <c r="F45" s="41">
        <v>0</v>
      </c>
      <c r="G45" s="41">
        <v>0</v>
      </c>
      <c r="H45" s="42"/>
      <c r="I45" s="40" t="str">
        <f t="shared" si="1"/>
        <v xml:space="preserve"> </v>
      </c>
      <c r="J45" s="40"/>
      <c r="K45" s="40"/>
      <c r="L45" s="40"/>
      <c r="M45" s="40"/>
      <c r="N45" s="46"/>
      <c r="O45" s="46"/>
      <c r="P45" s="3" t="b">
        <v>0</v>
      </c>
      <c r="Q45" s="43">
        <v>2</v>
      </c>
      <c r="R45" s="3"/>
      <c r="S45" s="3"/>
      <c r="T45" s="3" t="s">
        <v>79</v>
      </c>
      <c r="U45" s="3"/>
      <c r="V45" s="3"/>
    </row>
    <row r="46" spans="1:22" ht="15" customHeight="1">
      <c r="A46" s="40" t="str">
        <f t="shared" si="0"/>
        <v/>
      </c>
      <c r="B46" s="40"/>
      <c r="C46" s="45" t="str">
        <f t="shared" si="4"/>
        <v>4. Inne środki pieniężne</v>
      </c>
      <c r="D46" s="45"/>
      <c r="E46" s="45"/>
      <c r="F46" s="41">
        <v>0</v>
      </c>
      <c r="G46" s="41">
        <v>0</v>
      </c>
      <c r="H46" s="42"/>
      <c r="I46" s="40" t="str">
        <f t="shared" si="1"/>
        <v xml:space="preserve"> </v>
      </c>
      <c r="J46" s="40"/>
      <c r="K46" s="40"/>
      <c r="L46" s="40"/>
      <c r="M46" s="40"/>
      <c r="N46" s="46"/>
      <c r="O46" s="46"/>
      <c r="P46" s="3" t="b">
        <v>0</v>
      </c>
      <c r="Q46" s="43">
        <v>2</v>
      </c>
      <c r="R46" s="3"/>
      <c r="S46" s="3"/>
      <c r="T46" s="3" t="s">
        <v>80</v>
      </c>
      <c r="U46" s="3"/>
      <c r="V46" s="3"/>
    </row>
    <row r="47" spans="1:22" ht="15" customHeight="1">
      <c r="A47" s="40" t="str">
        <f t="shared" si="0"/>
        <v/>
      </c>
      <c r="B47" s="40"/>
      <c r="C47" s="45" t="str">
        <f t="shared" si="4"/>
        <v>5. Akcje lub udziały</v>
      </c>
      <c r="D47" s="45"/>
      <c r="E47" s="45"/>
      <c r="F47" s="41">
        <v>0</v>
      </c>
      <c r="G47" s="41">
        <v>0</v>
      </c>
      <c r="H47" s="42"/>
      <c r="I47" s="40" t="str">
        <f t="shared" si="1"/>
        <v xml:space="preserve"> </v>
      </c>
      <c r="J47" s="40"/>
      <c r="K47" s="40"/>
      <c r="L47" s="40"/>
      <c r="M47" s="40"/>
      <c r="N47" s="46"/>
      <c r="O47" s="46"/>
      <c r="P47" s="3" t="b">
        <v>0</v>
      </c>
      <c r="Q47" s="43">
        <v>2</v>
      </c>
      <c r="R47" s="3"/>
      <c r="S47" s="3"/>
      <c r="T47" s="3" t="s">
        <v>81</v>
      </c>
      <c r="U47" s="3"/>
      <c r="V47" s="3"/>
    </row>
    <row r="48" spans="1:22" ht="15" customHeight="1">
      <c r="A48" s="40" t="str">
        <f t="shared" si="0"/>
        <v/>
      </c>
      <c r="B48" s="40"/>
      <c r="C48" s="45" t="str">
        <f t="shared" si="4"/>
        <v>6. Inne papiery wartościowe</v>
      </c>
      <c r="D48" s="45"/>
      <c r="E48" s="45"/>
      <c r="F48" s="41">
        <v>0</v>
      </c>
      <c r="G48" s="41">
        <v>0</v>
      </c>
      <c r="H48" s="42"/>
      <c r="I48" s="40" t="str">
        <f t="shared" si="1"/>
        <v xml:space="preserve"> </v>
      </c>
      <c r="J48" s="40"/>
      <c r="K48" s="40"/>
      <c r="L48" s="40"/>
      <c r="M48" s="40"/>
      <c r="N48" s="46"/>
      <c r="O48" s="46"/>
      <c r="P48" s="3" t="b">
        <v>0</v>
      </c>
      <c r="Q48" s="43">
        <v>2</v>
      </c>
      <c r="R48" s="3"/>
      <c r="S48" s="3"/>
      <c r="T48" s="3" t="s">
        <v>82</v>
      </c>
      <c r="U48" s="3"/>
      <c r="V48" s="3"/>
    </row>
    <row r="49" spans="1:22" ht="15" customHeight="1">
      <c r="A49" s="40" t="str">
        <f t="shared" si="0"/>
        <v/>
      </c>
      <c r="B49" s="40"/>
      <c r="C49" s="45" t="str">
        <f t="shared" si="4"/>
        <v>7. Inne krótkoterminowe aktywa finansowe</v>
      </c>
      <c r="D49" s="45"/>
      <c r="E49" s="45"/>
      <c r="F49" s="41">
        <v>0</v>
      </c>
      <c r="G49" s="41">
        <v>0</v>
      </c>
      <c r="H49" s="42"/>
      <c r="I49" s="40" t="str">
        <f t="shared" si="1"/>
        <v xml:space="preserve"> </v>
      </c>
      <c r="J49" s="40"/>
      <c r="K49" s="40"/>
      <c r="L49" s="40"/>
      <c r="M49" s="40"/>
      <c r="N49" s="46"/>
      <c r="O49" s="46"/>
      <c r="P49" s="3" t="b">
        <v>0</v>
      </c>
      <c r="Q49" s="43">
        <v>2</v>
      </c>
      <c r="R49" s="3"/>
      <c r="S49" s="3"/>
      <c r="T49" s="3" t="s">
        <v>83</v>
      </c>
      <c r="U49" s="3"/>
      <c r="V49" s="3"/>
    </row>
    <row r="50" spans="1:22" ht="15" customHeight="1">
      <c r="A50" s="44" t="str">
        <f t="shared" si="0"/>
        <v/>
      </c>
      <c r="B50" s="45" t="str">
        <f>IF(EXACT(Q50,1),T50,"&lt;MergeCellMark&gt;")</f>
        <v>IV. Rozliczenia międzyokresowe</v>
      </c>
      <c r="C50" s="45"/>
      <c r="D50" s="45"/>
      <c r="E50" s="45"/>
      <c r="F50" s="41">
        <v>0</v>
      </c>
      <c r="G50" s="41">
        <v>0</v>
      </c>
      <c r="H50" s="42"/>
      <c r="I50" s="40" t="str">
        <f t="shared" si="1"/>
        <v xml:space="preserve"> </v>
      </c>
      <c r="J50" s="40"/>
      <c r="K50" s="40"/>
      <c r="L50" s="40"/>
      <c r="M50" s="40"/>
      <c r="N50" s="46"/>
      <c r="O50" s="46"/>
      <c r="P50" s="3" t="b">
        <v>1</v>
      </c>
      <c r="Q50" s="43">
        <v>1</v>
      </c>
      <c r="R50" s="3"/>
      <c r="S50" s="3"/>
      <c r="T50" s="3" t="s">
        <v>69</v>
      </c>
      <c r="U50" s="3"/>
      <c r="V50" s="3"/>
    </row>
    <row r="51" spans="1:22" ht="15" customHeight="1">
      <c r="A51" s="47" t="str">
        <f>"Suma aktywów"</f>
        <v>Suma aktywów</v>
      </c>
      <c r="B51" s="48"/>
      <c r="C51" s="48"/>
      <c r="D51" s="48"/>
      <c r="E51" s="49"/>
      <c r="F51" s="50">
        <v>19116161.280000001</v>
      </c>
      <c r="G51" s="50">
        <v>18464068.73</v>
      </c>
      <c r="H51" s="51"/>
      <c r="I51" s="52" t="str">
        <f>"Suma pasywów"</f>
        <v>Suma pasywów</v>
      </c>
      <c r="J51" s="52"/>
      <c r="K51" s="52"/>
      <c r="L51" s="52"/>
      <c r="M51" s="52"/>
      <c r="N51" s="50">
        <v>19116161.280000001</v>
      </c>
      <c r="O51" s="50">
        <v>18464068.73</v>
      </c>
    </row>
    <row r="52" spans="1:22" ht="13.5" hidden="1" customHeight="1">
      <c r="A52" s="53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25">
        <v>2022</v>
      </c>
    </row>
    <row r="53" spans="1:22" ht="13.5" hidden="1" customHeight="1">
      <c r="A53" s="53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25">
        <v>2022</v>
      </c>
    </row>
    <row r="54" spans="1:22" ht="21.75" hidden="1" customHeight="1">
      <c r="A54" s="53" t="s">
        <v>86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25">
        <v>2022</v>
      </c>
    </row>
    <row r="55" spans="1:22" ht="13.5" hidden="1" customHeight="1">
      <c r="A55" t="s">
        <v>87</v>
      </c>
      <c r="B55" s="54"/>
      <c r="C55" s="54"/>
      <c r="D55" s="54"/>
      <c r="E55" s="54"/>
      <c r="F55" s="54"/>
      <c r="G55" s="54"/>
      <c r="H55" s="54"/>
      <c r="I55" s="55" t="s">
        <v>88</v>
      </c>
      <c r="J55" s="55"/>
      <c r="K55" s="55"/>
      <c r="L55" s="55"/>
      <c r="M55" s="56"/>
      <c r="N55" s="56"/>
      <c r="O55" s="57"/>
      <c r="P55" s="25">
        <v>2022</v>
      </c>
    </row>
    <row r="56" spans="1:22" ht="15" customHeight="1">
      <c r="C56" s="58"/>
      <c r="D56" s="58"/>
      <c r="E56" s="58"/>
      <c r="F56" s="58"/>
      <c r="P56" s="59"/>
    </row>
    <row r="57" spans="1:22" ht="36" customHeight="1">
      <c r="A57" s="60" t="s">
        <v>89</v>
      </c>
      <c r="B57" s="60"/>
      <c r="C57" s="60"/>
      <c r="D57" s="60"/>
      <c r="E57" s="60" t="str">
        <f>P57&amp;CHAR(10)&amp;"......................................."&amp;CHAR(10)&amp;"rok, miesiąc, dzień"</f>
        <v>2023.04.03
.......................................
rok, miesiąc, dzień</v>
      </c>
      <c r="F57" s="60"/>
      <c r="G57" s="60" t="s">
        <v>90</v>
      </c>
      <c r="H57" s="60"/>
      <c r="I57" s="60"/>
      <c r="J57" s="60"/>
      <c r="K57" s="60"/>
      <c r="L57" s="60"/>
      <c r="M57" s="61"/>
      <c r="P57" s="3" t="s">
        <v>91</v>
      </c>
    </row>
    <row r="58" spans="1:22" ht="15" customHeight="1"/>
    <row r="59" spans="1:22" ht="15" customHeight="1"/>
    <row r="60" spans="1:22" ht="15" customHeight="1"/>
    <row r="61" spans="1:22" ht="15" customHeight="1"/>
    <row r="62" spans="1:22" ht="15" customHeight="1"/>
    <row r="63" spans="1:22" ht="15" customHeight="1"/>
    <row r="64" spans="1:2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mergeCells count="152">
    <mergeCell ref="A54:O54"/>
    <mergeCell ref="I55:L55"/>
    <mergeCell ref="C56:F56"/>
    <mergeCell ref="A57:D57"/>
    <mergeCell ref="E57:F57"/>
    <mergeCell ref="G57:L57"/>
    <mergeCell ref="B50:E50"/>
    <mergeCell ref="I50:M50"/>
    <mergeCell ref="A51:E51"/>
    <mergeCell ref="I51:M51"/>
    <mergeCell ref="A52:O52"/>
    <mergeCell ref="A53:O53"/>
    <mergeCell ref="A48:B48"/>
    <mergeCell ref="C48:E48"/>
    <mergeCell ref="I48:M48"/>
    <mergeCell ref="A49:B49"/>
    <mergeCell ref="C49:E49"/>
    <mergeCell ref="I49:M49"/>
    <mergeCell ref="A46:B46"/>
    <mergeCell ref="C46:E46"/>
    <mergeCell ref="I46:M46"/>
    <mergeCell ref="A47:B47"/>
    <mergeCell ref="C47:E47"/>
    <mergeCell ref="I47:M47"/>
    <mergeCell ref="A44:B44"/>
    <mergeCell ref="C44:E44"/>
    <mergeCell ref="I44:M44"/>
    <mergeCell ref="A45:B45"/>
    <mergeCell ref="C45:E45"/>
    <mergeCell ref="I45:M45"/>
    <mergeCell ref="A41:B41"/>
    <mergeCell ref="C41:E41"/>
    <mergeCell ref="I41:M41"/>
    <mergeCell ref="B42:E42"/>
    <mergeCell ref="I42:M42"/>
    <mergeCell ref="A43:B43"/>
    <mergeCell ref="C43:E43"/>
    <mergeCell ref="I43:M43"/>
    <mergeCell ref="A39:B39"/>
    <mergeCell ref="C39:E39"/>
    <mergeCell ref="I39:M39"/>
    <mergeCell ref="A40:B40"/>
    <mergeCell ref="C40:E40"/>
    <mergeCell ref="I40:M40"/>
    <mergeCell ref="B36:E36"/>
    <mergeCell ref="I36:M36"/>
    <mergeCell ref="A37:B37"/>
    <mergeCell ref="C37:E37"/>
    <mergeCell ref="I37:M37"/>
    <mergeCell ref="A38:B38"/>
    <mergeCell ref="C38:E38"/>
    <mergeCell ref="I38:M38"/>
    <mergeCell ref="A34:B34"/>
    <mergeCell ref="C34:E34"/>
    <mergeCell ref="J34:M34"/>
    <mergeCell ref="A35:B35"/>
    <mergeCell ref="C35:E35"/>
    <mergeCell ref="J35:M35"/>
    <mergeCell ref="A32:B32"/>
    <mergeCell ref="C32:E32"/>
    <mergeCell ref="I32:K32"/>
    <mergeCell ref="L32:M32"/>
    <mergeCell ref="A33:B33"/>
    <mergeCell ref="C33:E33"/>
    <mergeCell ref="I33:K33"/>
    <mergeCell ref="L33:M33"/>
    <mergeCell ref="A30:E30"/>
    <mergeCell ref="I30:J30"/>
    <mergeCell ref="K30:M30"/>
    <mergeCell ref="B31:E31"/>
    <mergeCell ref="I31:J31"/>
    <mergeCell ref="K31:M31"/>
    <mergeCell ref="A28:B28"/>
    <mergeCell ref="C28:E28"/>
    <mergeCell ref="I28:J28"/>
    <mergeCell ref="K28:M28"/>
    <mergeCell ref="B29:E29"/>
    <mergeCell ref="I29:J29"/>
    <mergeCell ref="K29:M29"/>
    <mergeCell ref="A26:B26"/>
    <mergeCell ref="C26:E26"/>
    <mergeCell ref="I26:J26"/>
    <mergeCell ref="K26:M26"/>
    <mergeCell ref="A27:B27"/>
    <mergeCell ref="C27:E27"/>
    <mergeCell ref="I27:J27"/>
    <mergeCell ref="K27:M27"/>
    <mergeCell ref="B24:E24"/>
    <mergeCell ref="I24:J24"/>
    <mergeCell ref="K24:M24"/>
    <mergeCell ref="B25:E25"/>
    <mergeCell ref="I25:J25"/>
    <mergeCell ref="K25:M25"/>
    <mergeCell ref="A22:B22"/>
    <mergeCell ref="C22:E22"/>
    <mergeCell ref="J22:M22"/>
    <mergeCell ref="A23:B23"/>
    <mergeCell ref="C23:E23"/>
    <mergeCell ref="J23:M23"/>
    <mergeCell ref="A20:C20"/>
    <mergeCell ref="D20:E20"/>
    <mergeCell ref="I20:M20"/>
    <mergeCell ref="A21:C21"/>
    <mergeCell ref="D21:E21"/>
    <mergeCell ref="I21:M21"/>
    <mergeCell ref="A18:C18"/>
    <mergeCell ref="D18:E18"/>
    <mergeCell ref="J18:M18"/>
    <mergeCell ref="A19:C19"/>
    <mergeCell ref="D19:E19"/>
    <mergeCell ref="I19:M19"/>
    <mergeCell ref="A16:C16"/>
    <mergeCell ref="D16:E16"/>
    <mergeCell ref="I16:J16"/>
    <mergeCell ref="K16:M16"/>
    <mergeCell ref="A17:C17"/>
    <mergeCell ref="D17:E17"/>
    <mergeCell ref="J17:M17"/>
    <mergeCell ref="B13:E13"/>
    <mergeCell ref="J13:M13"/>
    <mergeCell ref="B14:E14"/>
    <mergeCell ref="J14:M14"/>
    <mergeCell ref="A15:B15"/>
    <mergeCell ref="C15:E15"/>
    <mergeCell ref="I15:J15"/>
    <mergeCell ref="K15:M15"/>
    <mergeCell ref="A9:E9"/>
    <mergeCell ref="F9:L9"/>
    <mergeCell ref="M9:O9"/>
    <mergeCell ref="A11:E11"/>
    <mergeCell ref="I11:M11"/>
    <mergeCell ref="A12:E12"/>
    <mergeCell ref="I12:M12"/>
    <mergeCell ref="A7:E7"/>
    <mergeCell ref="F7:L7"/>
    <mergeCell ref="M7:O7"/>
    <mergeCell ref="A8:E8"/>
    <mergeCell ref="F8:L8"/>
    <mergeCell ref="M8:O8"/>
    <mergeCell ref="A5:E5"/>
    <mergeCell ref="F5:L5"/>
    <mergeCell ref="M5:O5"/>
    <mergeCell ref="A6:E6"/>
    <mergeCell ref="F6:L6"/>
    <mergeCell ref="M6:O6"/>
    <mergeCell ref="A2:O2"/>
    <mergeCell ref="A3:E3"/>
    <mergeCell ref="F3:L3"/>
    <mergeCell ref="M3:O3"/>
    <mergeCell ref="A4:E4"/>
    <mergeCell ref="F4:L4"/>
    <mergeCell ref="M4:O4"/>
  </mergeCells>
  <conditionalFormatting sqref="A12:G50">
    <cfRule type="expression" dxfId="24" priority="4">
      <formula>$P12</formula>
    </cfRule>
  </conditionalFormatting>
  <conditionalFormatting sqref="F12:F50">
    <cfRule type="expression" dxfId="23" priority="10">
      <formula>AND($F12=0,$P$3)</formula>
    </cfRule>
  </conditionalFormatting>
  <conditionalFormatting sqref="F51">
    <cfRule type="expression" dxfId="22" priority="13">
      <formula>AND($F$51=0,$P$3)</formula>
    </cfRule>
  </conditionalFormatting>
  <conditionalFormatting sqref="G12:G50">
    <cfRule type="expression" dxfId="21" priority="11">
      <formula>AND($G12=0,$P$3)</formula>
    </cfRule>
  </conditionalFormatting>
  <conditionalFormatting sqref="G51">
    <cfRule type="expression" dxfId="20" priority="12">
      <formula>AND($G$51=0,$P$3)</formula>
    </cfRule>
  </conditionalFormatting>
  <conditionalFormatting sqref="I55:L55">
    <cfRule type="expression" dxfId="19" priority="5">
      <formula>AND($I55=0,$P$3)</formula>
    </cfRule>
  </conditionalFormatting>
  <conditionalFormatting sqref="I12:O50">
    <cfRule type="expression" dxfId="18" priority="3">
      <formula>$R12</formula>
    </cfRule>
  </conditionalFormatting>
  <conditionalFormatting sqref="M7">
    <cfRule type="expression" dxfId="17" priority="1">
      <formula>$Q7&gt;=2018</formula>
    </cfRule>
  </conditionalFormatting>
  <conditionalFormatting sqref="M8">
    <cfRule type="expression" dxfId="16" priority="2">
      <formula>$Q8&gt;=2018</formula>
    </cfRule>
  </conditionalFormatting>
  <conditionalFormatting sqref="N12:N50">
    <cfRule type="expression" dxfId="15" priority="9">
      <formula>AND($N12=0,$P$3)</formula>
    </cfRule>
  </conditionalFormatting>
  <conditionalFormatting sqref="N51">
    <cfRule type="expression" dxfId="14" priority="6">
      <formula>AND($N$51=0,$P$3)</formula>
    </cfRule>
  </conditionalFormatting>
  <conditionalFormatting sqref="O12:O50">
    <cfRule type="expression" dxfId="13" priority="8">
      <formula>AND($O12=0,$P$3)</formula>
    </cfRule>
  </conditionalFormatting>
  <conditionalFormatting sqref="O51">
    <cfRule type="expression" dxfId="12" priority="7">
      <formula>AND($O$51=0,$P$3)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&amp;"Calibri"&amp;7Finanse VULCAN wersja 23.03.0000.34951, VULCAN sp. z o.o., licencja: warszawawesola&amp;C&amp;"Calibri"&amp;8Strona &amp;P z &amp;N
&amp;R
&amp;"Calibri"&amp;7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1A567-71DE-4700-972D-44D58914ED6D}">
  <sheetPr>
    <pageSetUpPr fitToPage="1"/>
  </sheetPr>
  <dimension ref="A1:M77"/>
  <sheetViews>
    <sheetView showGridLines="0" tabSelected="1" workbookViewId="0">
      <selection activeCell="C4" sqref="C4:D4"/>
    </sheetView>
  </sheetViews>
  <sheetFormatPr defaultColWidth="9.140625" defaultRowHeight="15"/>
  <cols>
    <col min="1" max="1" width="11.28515625" customWidth="1"/>
    <col min="2" max="2" width="30" customWidth="1"/>
    <col min="3" max="3" width="19" customWidth="1"/>
    <col min="4" max="4" width="20.140625" customWidth="1"/>
    <col min="5" max="6" width="20.7109375" customWidth="1"/>
    <col min="7" max="7" width="9.140625" hidden="1" customWidth="1"/>
  </cols>
  <sheetData>
    <row r="1" spans="1:13" ht="15" customHeight="1"/>
    <row r="2" spans="1:13" ht="15" customHeight="1">
      <c r="A2" s="1" t="s">
        <v>0</v>
      </c>
      <c r="B2" s="1"/>
      <c r="C2" s="1"/>
      <c r="D2" s="1"/>
      <c r="E2" s="1"/>
      <c r="F2" s="1"/>
      <c r="G2" s="2" t="s">
        <v>1</v>
      </c>
      <c r="H2" s="3"/>
      <c r="I2" s="3"/>
      <c r="J2" s="3"/>
      <c r="K2" s="3"/>
      <c r="L2" s="3"/>
    </row>
    <row r="3" spans="1:13" ht="15.75" customHeight="1">
      <c r="A3" s="4" t="s">
        <v>2</v>
      </c>
      <c r="B3" s="5"/>
      <c r="C3" s="7"/>
      <c r="D3" s="8"/>
      <c r="E3" s="4" t="s">
        <v>4</v>
      </c>
      <c r="F3" s="6"/>
      <c r="G3" s="3" t="b">
        <v>0</v>
      </c>
    </row>
    <row r="4" spans="1:13" ht="15.75" customHeight="1">
      <c r="A4" s="10" t="s">
        <v>5</v>
      </c>
      <c r="B4" s="11"/>
      <c r="C4" s="62" t="str">
        <f>IF(G4,"Rachunek zysków i strat","Zestawienie zmian w funduszu jednostki")</f>
        <v>Rachunek zysków i strat</v>
      </c>
      <c r="D4" s="14"/>
      <c r="E4" s="63" t="s">
        <v>7</v>
      </c>
      <c r="F4" s="64"/>
      <c r="G4" s="3" t="b">
        <v>1</v>
      </c>
      <c r="H4" s="3"/>
    </row>
    <row r="5" spans="1:13" ht="15" customHeight="1">
      <c r="A5" s="10" t="s">
        <v>8</v>
      </c>
      <c r="B5" s="11"/>
      <c r="C5" s="13" t="str">
        <f>IF(G5,"sporządzony","sporządzone")</f>
        <v>sporządzony</v>
      </c>
      <c r="D5" s="14"/>
      <c r="E5" s="63"/>
      <c r="F5" s="64"/>
      <c r="G5" s="3" t="b">
        <v>1</v>
      </c>
    </row>
    <row r="6" spans="1:13" ht="15" customHeight="1">
      <c r="A6" s="10" t="s">
        <v>10</v>
      </c>
      <c r="B6" s="11"/>
      <c r="C6" s="13" t="str">
        <f>CONCATENATE("na dzień ",G6)</f>
        <v>na dzień 31.12.2022</v>
      </c>
      <c r="D6" s="14"/>
      <c r="E6" s="63"/>
      <c r="F6" s="64"/>
      <c r="G6" s="3" t="s">
        <v>15</v>
      </c>
    </row>
    <row r="7" spans="1:13" ht="15" customHeight="1">
      <c r="A7" s="22"/>
      <c r="B7" s="23"/>
      <c r="C7" s="13" t="str">
        <f>IF(G4,"Wariant porównawczy","")</f>
        <v>Wariant porównawczy</v>
      </c>
      <c r="D7" s="14"/>
      <c r="E7" s="65" t="s">
        <v>12</v>
      </c>
      <c r="F7" s="66"/>
      <c r="G7" s="67">
        <v>2022</v>
      </c>
    </row>
    <row r="8" spans="1:13" ht="15" customHeight="1">
      <c r="A8" s="26" t="s">
        <v>14</v>
      </c>
      <c r="B8" s="5"/>
      <c r="C8" s="13"/>
      <c r="D8" s="14"/>
      <c r="E8" s="16" t="str">
        <f>IF(G8&gt;=2018,"","wysłać bez pisma przewodniego")</f>
        <v/>
      </c>
      <c r="F8" s="18"/>
      <c r="G8" s="67">
        <v>2022</v>
      </c>
    </row>
    <row r="9" spans="1:13" ht="15" customHeight="1">
      <c r="A9" s="22" t="s">
        <v>16</v>
      </c>
      <c r="B9" s="23"/>
      <c r="C9" s="27" t="s">
        <v>17</v>
      </c>
      <c r="D9" s="28"/>
      <c r="E9" s="30" t="s">
        <v>12</v>
      </c>
      <c r="F9" s="32"/>
    </row>
    <row r="10" spans="1:13" ht="15" customHeight="1"/>
    <row r="11" spans="1:13" ht="25.5" customHeight="1">
      <c r="A11" s="33"/>
      <c r="B11" s="34"/>
      <c r="C11" s="34"/>
      <c r="D11" s="34"/>
      <c r="E11" s="68" t="s">
        <v>92</v>
      </c>
      <c r="F11" s="69" t="s">
        <v>93</v>
      </c>
    </row>
    <row r="12" spans="1:13" ht="15" customHeight="1">
      <c r="A12" s="70" t="s">
        <v>94</v>
      </c>
      <c r="B12" s="71"/>
      <c r="C12" s="71"/>
      <c r="D12" s="72"/>
      <c r="E12" s="41">
        <v>6902</v>
      </c>
      <c r="F12" s="41">
        <v>30631</v>
      </c>
      <c r="G12" s="3" t="b">
        <v>1</v>
      </c>
      <c r="H12" s="3"/>
      <c r="I12" s="3"/>
      <c r="J12" s="3"/>
      <c r="K12" s="3"/>
      <c r="L12" s="3"/>
      <c r="M12" s="3"/>
    </row>
    <row r="13" spans="1:13" ht="15" customHeight="1">
      <c r="A13" s="70" t="s">
        <v>95</v>
      </c>
      <c r="B13" s="71"/>
      <c r="C13" s="71"/>
      <c r="D13" s="72"/>
      <c r="E13" s="41">
        <v>0</v>
      </c>
      <c r="F13" s="41">
        <v>0</v>
      </c>
      <c r="G13" s="3" t="b">
        <v>0</v>
      </c>
      <c r="H13" s="3"/>
      <c r="I13" s="3"/>
      <c r="J13" s="3"/>
      <c r="K13" s="3"/>
      <c r="L13" s="3"/>
      <c r="M13" s="3"/>
    </row>
    <row r="14" spans="1:13" ht="15" customHeight="1">
      <c r="A14" s="70" t="s">
        <v>96</v>
      </c>
      <c r="B14" s="71"/>
      <c r="C14" s="71"/>
      <c r="D14" s="72"/>
      <c r="E14" s="41">
        <v>0</v>
      </c>
      <c r="F14" s="41">
        <v>0</v>
      </c>
      <c r="G14" s="3" t="b">
        <v>0</v>
      </c>
      <c r="H14" s="3"/>
      <c r="I14" s="3"/>
      <c r="J14" s="3"/>
      <c r="K14" s="3"/>
      <c r="L14" s="3"/>
      <c r="M14" s="3"/>
    </row>
    <row r="15" spans="1:13" ht="15" customHeight="1">
      <c r="A15" s="70" t="s">
        <v>97</v>
      </c>
      <c r="B15" s="71"/>
      <c r="C15" s="71"/>
      <c r="D15" s="72"/>
      <c r="E15" s="41">
        <v>0</v>
      </c>
      <c r="F15" s="41">
        <v>0</v>
      </c>
      <c r="G15" s="3" t="b">
        <v>0</v>
      </c>
      <c r="H15" s="3"/>
      <c r="I15" s="3"/>
      <c r="J15" s="3"/>
      <c r="K15" s="3"/>
      <c r="L15" s="3"/>
      <c r="M15" s="3"/>
    </row>
    <row r="16" spans="1:13" ht="15" customHeight="1">
      <c r="A16" s="70" t="s">
        <v>98</v>
      </c>
      <c r="B16" s="71"/>
      <c r="C16" s="71"/>
      <c r="D16" s="72"/>
      <c r="E16" s="41">
        <v>0</v>
      </c>
      <c r="F16" s="41">
        <v>0</v>
      </c>
      <c r="G16" s="3" t="b">
        <v>0</v>
      </c>
      <c r="H16" s="3"/>
      <c r="I16" s="3"/>
      <c r="J16" s="3"/>
      <c r="K16" s="3"/>
      <c r="L16" s="3"/>
      <c r="M16" s="3"/>
    </row>
    <row r="17" spans="1:13" ht="15" customHeight="1">
      <c r="A17" s="70" t="s">
        <v>99</v>
      </c>
      <c r="B17" s="71"/>
      <c r="C17" s="71"/>
      <c r="D17" s="72"/>
      <c r="E17" s="41">
        <v>0</v>
      </c>
      <c r="F17" s="41">
        <v>0</v>
      </c>
      <c r="G17" s="3" t="b">
        <v>0</v>
      </c>
      <c r="H17" s="3"/>
      <c r="I17" s="3"/>
      <c r="J17" s="3"/>
      <c r="K17" s="3"/>
      <c r="L17" s="3"/>
      <c r="M17" s="3"/>
    </row>
    <row r="18" spans="1:13" ht="15" customHeight="1">
      <c r="A18" s="70" t="s">
        <v>100</v>
      </c>
      <c r="B18" s="71"/>
      <c r="C18" s="71"/>
      <c r="D18" s="72"/>
      <c r="E18" s="41">
        <v>6902</v>
      </c>
      <c r="F18" s="41">
        <v>30631</v>
      </c>
      <c r="G18" s="3" t="b">
        <v>0</v>
      </c>
      <c r="H18" s="3"/>
      <c r="I18" s="3"/>
      <c r="J18" s="3"/>
      <c r="K18" s="3"/>
      <c r="L18" s="3"/>
      <c r="M18" s="3"/>
    </row>
    <row r="19" spans="1:13" ht="15" customHeight="1">
      <c r="A19" s="70" t="s">
        <v>101</v>
      </c>
      <c r="B19" s="71"/>
      <c r="C19" s="71"/>
      <c r="D19" s="72"/>
      <c r="E19" s="41">
        <v>8561597.1500000004</v>
      </c>
      <c r="F19" s="41">
        <v>9236724.9299999997</v>
      </c>
      <c r="G19" s="3" t="b">
        <v>1</v>
      </c>
      <c r="H19" s="3"/>
      <c r="I19" s="3"/>
      <c r="J19" s="3"/>
      <c r="K19" s="3"/>
      <c r="L19" s="3"/>
      <c r="M19" s="3"/>
    </row>
    <row r="20" spans="1:13" ht="15" customHeight="1">
      <c r="A20" s="70" t="s">
        <v>102</v>
      </c>
      <c r="B20" s="71"/>
      <c r="C20" s="71"/>
      <c r="D20" s="72"/>
      <c r="E20" s="41">
        <v>769028.31</v>
      </c>
      <c r="F20" s="41">
        <v>767820.83</v>
      </c>
      <c r="G20" s="3" t="b">
        <v>0</v>
      </c>
      <c r="H20" s="3"/>
      <c r="I20" s="3"/>
      <c r="J20" s="3"/>
      <c r="K20" s="3"/>
      <c r="L20" s="3"/>
      <c r="M20" s="3"/>
    </row>
    <row r="21" spans="1:13" ht="15" customHeight="1">
      <c r="A21" s="70" t="s">
        <v>103</v>
      </c>
      <c r="B21" s="71"/>
      <c r="C21" s="71"/>
      <c r="D21" s="72"/>
      <c r="E21" s="41">
        <v>598104.48</v>
      </c>
      <c r="F21" s="41">
        <v>523707.27</v>
      </c>
      <c r="G21" s="3" t="b">
        <v>0</v>
      </c>
      <c r="H21" s="3"/>
      <c r="I21" s="3"/>
      <c r="J21" s="3"/>
      <c r="K21" s="3"/>
      <c r="L21" s="3"/>
      <c r="M21" s="3"/>
    </row>
    <row r="22" spans="1:13" ht="15" customHeight="1">
      <c r="A22" s="70" t="s">
        <v>104</v>
      </c>
      <c r="B22" s="71"/>
      <c r="C22" s="71"/>
      <c r="D22" s="72"/>
      <c r="E22" s="41">
        <v>327111.52</v>
      </c>
      <c r="F22" s="41">
        <v>388263.63</v>
      </c>
      <c r="G22" s="3" t="b">
        <v>0</v>
      </c>
      <c r="H22" s="3"/>
      <c r="I22" s="3"/>
      <c r="J22" s="3"/>
      <c r="K22" s="3"/>
      <c r="L22" s="3"/>
      <c r="M22" s="3"/>
    </row>
    <row r="23" spans="1:13" ht="15" customHeight="1">
      <c r="A23" s="70" t="s">
        <v>105</v>
      </c>
      <c r="B23" s="71"/>
      <c r="C23" s="71"/>
      <c r="D23" s="72"/>
      <c r="E23" s="41">
        <v>23360.84</v>
      </c>
      <c r="F23" s="41">
        <v>65645.179999999993</v>
      </c>
      <c r="G23" s="3" t="b">
        <v>0</v>
      </c>
      <c r="H23" s="3"/>
      <c r="I23" s="3"/>
      <c r="J23" s="3"/>
      <c r="K23" s="3"/>
      <c r="L23" s="3"/>
      <c r="M23" s="3"/>
    </row>
    <row r="24" spans="1:13" ht="15" customHeight="1">
      <c r="A24" s="70" t="s">
        <v>106</v>
      </c>
      <c r="B24" s="71"/>
      <c r="C24" s="71"/>
      <c r="D24" s="72"/>
      <c r="E24" s="41">
        <v>5563114.8300000001</v>
      </c>
      <c r="F24" s="41">
        <v>6026318.96</v>
      </c>
      <c r="G24" s="3" t="b">
        <v>0</v>
      </c>
      <c r="H24" s="3"/>
      <c r="I24" s="3"/>
      <c r="J24" s="3"/>
      <c r="K24" s="3"/>
      <c r="L24" s="3"/>
      <c r="M24" s="3"/>
    </row>
    <row r="25" spans="1:13" ht="15" customHeight="1">
      <c r="A25" s="70" t="s">
        <v>107</v>
      </c>
      <c r="B25" s="71"/>
      <c r="C25" s="71"/>
      <c r="D25" s="72"/>
      <c r="E25" s="41">
        <v>1262458.99</v>
      </c>
      <c r="F25" s="41">
        <v>1369026.29</v>
      </c>
      <c r="G25" s="3" t="b">
        <v>0</v>
      </c>
      <c r="H25" s="3"/>
      <c r="I25" s="3"/>
      <c r="J25" s="3"/>
      <c r="K25" s="3"/>
      <c r="L25" s="3"/>
      <c r="M25" s="3"/>
    </row>
    <row r="26" spans="1:13" ht="15" customHeight="1">
      <c r="A26" s="70" t="s">
        <v>108</v>
      </c>
      <c r="B26" s="71"/>
      <c r="C26" s="71"/>
      <c r="D26" s="72"/>
      <c r="E26" s="41">
        <v>18418.18</v>
      </c>
      <c r="F26" s="41">
        <v>95942.77</v>
      </c>
      <c r="G26" s="3" t="b">
        <v>0</v>
      </c>
      <c r="H26" s="3"/>
      <c r="I26" s="3"/>
      <c r="J26" s="3"/>
      <c r="K26" s="3"/>
      <c r="L26" s="3"/>
      <c r="M26" s="3"/>
    </row>
    <row r="27" spans="1:13" ht="15" customHeight="1">
      <c r="A27" s="70" t="s">
        <v>109</v>
      </c>
      <c r="B27" s="71"/>
      <c r="C27" s="71"/>
      <c r="D27" s="72"/>
      <c r="E27" s="41">
        <v>0</v>
      </c>
      <c r="F27" s="41">
        <v>0</v>
      </c>
      <c r="G27" s="3" t="b">
        <v>0</v>
      </c>
      <c r="H27" s="3"/>
      <c r="I27" s="3"/>
      <c r="J27" s="3"/>
      <c r="K27" s="3"/>
      <c r="L27" s="3"/>
      <c r="M27" s="3"/>
    </row>
    <row r="28" spans="1:13" ht="15" customHeight="1">
      <c r="A28" s="70" t="s">
        <v>110</v>
      </c>
      <c r="B28" s="71"/>
      <c r="C28" s="71"/>
      <c r="D28" s="72"/>
      <c r="E28" s="41">
        <v>0</v>
      </c>
      <c r="F28" s="41">
        <v>0</v>
      </c>
      <c r="G28" s="3" t="b">
        <v>0</v>
      </c>
      <c r="H28" s="3"/>
      <c r="I28" s="3"/>
      <c r="J28" s="3"/>
      <c r="K28" s="3"/>
      <c r="L28" s="3"/>
      <c r="M28" s="3"/>
    </row>
    <row r="29" spans="1:13" ht="15" customHeight="1">
      <c r="A29" s="70" t="s">
        <v>111</v>
      </c>
      <c r="B29" s="71"/>
      <c r="C29" s="71"/>
      <c r="D29" s="72"/>
      <c r="E29" s="41">
        <v>0</v>
      </c>
      <c r="F29" s="41">
        <v>0</v>
      </c>
      <c r="G29" s="3" t="b">
        <v>0</v>
      </c>
      <c r="H29" s="3"/>
      <c r="I29" s="3"/>
      <c r="J29" s="3"/>
      <c r="K29" s="3"/>
      <c r="L29" s="3"/>
      <c r="M29" s="3"/>
    </row>
    <row r="30" spans="1:13" ht="15" customHeight="1">
      <c r="A30" s="70" t="s">
        <v>112</v>
      </c>
      <c r="B30" s="71"/>
      <c r="C30" s="71"/>
      <c r="D30" s="72"/>
      <c r="E30" s="41">
        <v>-8554695.1500000004</v>
      </c>
      <c r="F30" s="41">
        <v>-9206093.9299999997</v>
      </c>
      <c r="G30" s="3" t="b">
        <v>1</v>
      </c>
      <c r="H30" s="3"/>
      <c r="I30" s="3"/>
      <c r="J30" s="3"/>
      <c r="K30" s="3"/>
      <c r="L30" s="3"/>
      <c r="M30" s="3"/>
    </row>
    <row r="31" spans="1:13" ht="15" customHeight="1">
      <c r="A31" s="70" t="s">
        <v>113</v>
      </c>
      <c r="B31" s="71"/>
      <c r="C31" s="71"/>
      <c r="D31" s="72"/>
      <c r="E31" s="41">
        <v>229433.96</v>
      </c>
      <c r="F31" s="41">
        <v>356082.1</v>
      </c>
      <c r="G31" s="3" t="b">
        <v>1</v>
      </c>
      <c r="H31" s="3"/>
      <c r="I31" s="3"/>
      <c r="J31" s="3"/>
      <c r="K31" s="3"/>
      <c r="L31" s="3"/>
      <c r="M31" s="3"/>
    </row>
    <row r="32" spans="1:13" ht="15" customHeight="1">
      <c r="A32" s="70" t="s">
        <v>114</v>
      </c>
      <c r="B32" s="71"/>
      <c r="C32" s="71"/>
      <c r="D32" s="72"/>
      <c r="E32" s="41">
        <v>0</v>
      </c>
      <c r="F32" s="41">
        <v>0</v>
      </c>
      <c r="G32" s="3" t="b">
        <v>0</v>
      </c>
      <c r="H32" s="3"/>
      <c r="I32" s="3"/>
      <c r="J32" s="3"/>
      <c r="K32" s="3"/>
      <c r="L32" s="3"/>
      <c r="M32" s="3"/>
    </row>
    <row r="33" spans="1:13" ht="15" customHeight="1">
      <c r="A33" s="70" t="s">
        <v>115</v>
      </c>
      <c r="B33" s="71"/>
      <c r="C33" s="71"/>
      <c r="D33" s="72"/>
      <c r="E33" s="41">
        <v>0</v>
      </c>
      <c r="F33" s="41">
        <v>0</v>
      </c>
      <c r="G33" s="3" t="b">
        <v>0</v>
      </c>
      <c r="H33" s="3"/>
      <c r="I33" s="3"/>
      <c r="J33" s="3"/>
      <c r="K33" s="3"/>
      <c r="L33" s="3"/>
      <c r="M33" s="3"/>
    </row>
    <row r="34" spans="1:13" ht="15" customHeight="1">
      <c r="A34" s="70" t="s">
        <v>116</v>
      </c>
      <c r="B34" s="71"/>
      <c r="C34" s="71"/>
      <c r="D34" s="72"/>
      <c r="E34" s="41">
        <v>229433.96</v>
      </c>
      <c r="F34" s="41">
        <v>356082.1</v>
      </c>
      <c r="G34" s="3" t="b">
        <v>0</v>
      </c>
      <c r="H34" s="3"/>
      <c r="I34" s="3"/>
      <c r="J34" s="3"/>
      <c r="K34" s="3"/>
      <c r="L34" s="3"/>
      <c r="M34" s="3"/>
    </row>
    <row r="35" spans="1:13" ht="15" customHeight="1">
      <c r="A35" s="70" t="s">
        <v>117</v>
      </c>
      <c r="B35" s="71"/>
      <c r="C35" s="71"/>
      <c r="D35" s="72"/>
      <c r="E35" s="41">
        <v>16178.91</v>
      </c>
      <c r="F35" s="41">
        <v>40</v>
      </c>
      <c r="G35" s="3" t="b">
        <v>1</v>
      </c>
      <c r="H35" s="3"/>
      <c r="I35" s="3"/>
      <c r="J35" s="3"/>
      <c r="K35" s="3"/>
      <c r="L35" s="3"/>
      <c r="M35" s="3"/>
    </row>
    <row r="36" spans="1:13" ht="24" customHeight="1">
      <c r="A36" s="70" t="s">
        <v>118</v>
      </c>
      <c r="B36" s="71"/>
      <c r="C36" s="71"/>
      <c r="D36" s="72"/>
      <c r="E36" s="41">
        <v>14996.46</v>
      </c>
      <c r="F36" s="41">
        <v>0</v>
      </c>
      <c r="G36" s="3" t="b">
        <v>0</v>
      </c>
      <c r="H36" s="3"/>
      <c r="I36" s="3"/>
      <c r="J36" s="3"/>
      <c r="K36" s="3"/>
      <c r="L36" s="3"/>
      <c r="M36" s="3"/>
    </row>
    <row r="37" spans="1:13" ht="15" customHeight="1">
      <c r="A37" s="70" t="s">
        <v>119</v>
      </c>
      <c r="B37" s="71"/>
      <c r="C37" s="71"/>
      <c r="D37" s="72"/>
      <c r="E37" s="41">
        <v>1182.45</v>
      </c>
      <c r="F37" s="41">
        <v>40</v>
      </c>
      <c r="G37" s="3" t="b">
        <v>0</v>
      </c>
      <c r="H37" s="3"/>
      <c r="I37" s="3"/>
      <c r="J37" s="3"/>
      <c r="K37" s="3"/>
      <c r="L37" s="3"/>
      <c r="M37" s="3"/>
    </row>
    <row r="38" spans="1:13" ht="15" customHeight="1">
      <c r="A38" s="70" t="s">
        <v>120</v>
      </c>
      <c r="B38" s="71"/>
      <c r="C38" s="71"/>
      <c r="D38" s="72"/>
      <c r="E38" s="41">
        <v>-8341440.0999999996</v>
      </c>
      <c r="F38" s="41">
        <v>-8850051.8300000001</v>
      </c>
      <c r="G38" s="3" t="b">
        <v>1</v>
      </c>
      <c r="H38" s="3"/>
      <c r="I38" s="3"/>
      <c r="J38" s="3"/>
      <c r="K38" s="3"/>
      <c r="L38" s="3"/>
      <c r="M38" s="3"/>
    </row>
    <row r="39" spans="1:13" ht="15" customHeight="1">
      <c r="A39" s="70" t="s">
        <v>121</v>
      </c>
      <c r="B39" s="71"/>
      <c r="C39" s="71"/>
      <c r="D39" s="72"/>
      <c r="E39" s="41">
        <v>227.76</v>
      </c>
      <c r="F39" s="41">
        <v>1150.48</v>
      </c>
      <c r="G39" s="3" t="b">
        <v>1</v>
      </c>
      <c r="H39" s="3"/>
      <c r="I39" s="3"/>
      <c r="J39" s="3"/>
      <c r="K39" s="3"/>
      <c r="L39" s="3"/>
      <c r="M39" s="3"/>
    </row>
    <row r="40" spans="1:13" ht="15" customHeight="1">
      <c r="A40" s="70" t="s">
        <v>122</v>
      </c>
      <c r="B40" s="71"/>
      <c r="C40" s="71"/>
      <c r="D40" s="72"/>
      <c r="E40" s="41">
        <v>0</v>
      </c>
      <c r="F40" s="41">
        <v>0</v>
      </c>
      <c r="G40" s="3" t="b">
        <v>0</v>
      </c>
      <c r="H40" s="3"/>
      <c r="I40" s="3"/>
      <c r="J40" s="3"/>
      <c r="K40" s="3"/>
      <c r="L40" s="3"/>
      <c r="M40" s="3"/>
    </row>
    <row r="41" spans="1:13" ht="15" customHeight="1">
      <c r="A41" s="70" t="s">
        <v>123</v>
      </c>
      <c r="B41" s="71"/>
      <c r="C41" s="71"/>
      <c r="D41" s="72"/>
      <c r="E41" s="41">
        <v>227.76</v>
      </c>
      <c r="F41" s="41">
        <v>0</v>
      </c>
      <c r="G41" s="3" t="b">
        <v>0</v>
      </c>
      <c r="H41" s="3"/>
      <c r="I41" s="3"/>
      <c r="J41" s="3"/>
      <c r="K41" s="3"/>
      <c r="L41" s="3"/>
      <c r="M41" s="3"/>
    </row>
    <row r="42" spans="1:13" ht="15" customHeight="1">
      <c r="A42" s="70" t="s">
        <v>124</v>
      </c>
      <c r="B42" s="71"/>
      <c r="C42" s="71"/>
      <c r="D42" s="72"/>
      <c r="E42" s="41">
        <v>0</v>
      </c>
      <c r="F42" s="41">
        <v>1150.48</v>
      </c>
      <c r="G42" s="3" t="b">
        <v>0</v>
      </c>
      <c r="H42" s="3"/>
      <c r="I42" s="3"/>
      <c r="J42" s="3"/>
      <c r="K42" s="3"/>
      <c r="L42" s="3"/>
      <c r="M42" s="3"/>
    </row>
    <row r="43" spans="1:13" ht="15" customHeight="1">
      <c r="A43" s="70" t="s">
        <v>125</v>
      </c>
      <c r="B43" s="71"/>
      <c r="C43" s="71"/>
      <c r="D43" s="72"/>
      <c r="E43" s="41">
        <v>225.76</v>
      </c>
      <c r="F43" s="41">
        <v>0</v>
      </c>
      <c r="G43" s="3" t="b">
        <v>1</v>
      </c>
      <c r="H43" s="3"/>
      <c r="I43" s="3"/>
      <c r="J43" s="3"/>
      <c r="K43" s="3"/>
      <c r="L43" s="3"/>
      <c r="M43" s="3"/>
    </row>
    <row r="44" spans="1:13" ht="15" customHeight="1">
      <c r="A44" s="70" t="s">
        <v>126</v>
      </c>
      <c r="B44" s="71"/>
      <c r="C44" s="71"/>
      <c r="D44" s="72"/>
      <c r="E44" s="41">
        <v>0</v>
      </c>
      <c r="F44" s="41">
        <v>0</v>
      </c>
      <c r="G44" s="3" t="b">
        <v>0</v>
      </c>
      <c r="H44" s="3"/>
      <c r="I44" s="3"/>
      <c r="J44" s="3"/>
      <c r="K44" s="3"/>
      <c r="L44" s="3"/>
      <c r="M44" s="3"/>
    </row>
    <row r="45" spans="1:13" ht="15" customHeight="1">
      <c r="A45" s="70" t="s">
        <v>127</v>
      </c>
      <c r="B45" s="71"/>
      <c r="C45" s="71"/>
      <c r="D45" s="72"/>
      <c r="E45" s="41">
        <v>225.76</v>
      </c>
      <c r="F45" s="41">
        <v>0</v>
      </c>
      <c r="G45" s="3" t="b">
        <v>0</v>
      </c>
      <c r="H45" s="3"/>
      <c r="I45" s="3"/>
      <c r="J45" s="3"/>
      <c r="K45" s="3"/>
      <c r="L45" s="3"/>
      <c r="M45" s="3"/>
    </row>
    <row r="46" spans="1:13" ht="15" customHeight="1">
      <c r="A46" s="70" t="s">
        <v>128</v>
      </c>
      <c r="B46" s="71"/>
      <c r="C46" s="71"/>
      <c r="D46" s="72"/>
      <c r="E46" s="41">
        <v>-8341438.0999999996</v>
      </c>
      <c r="F46" s="41">
        <v>-8848901.3499999996</v>
      </c>
      <c r="G46" s="3" t="b">
        <v>1</v>
      </c>
      <c r="H46" s="3"/>
      <c r="I46" s="3"/>
      <c r="J46" s="3"/>
      <c r="K46" s="3"/>
      <c r="L46" s="3"/>
      <c r="M46" s="3"/>
    </row>
    <row r="47" spans="1:13" ht="15" customHeight="1">
      <c r="A47" s="70" t="s">
        <v>129</v>
      </c>
      <c r="B47" s="71"/>
      <c r="C47" s="71"/>
      <c r="D47" s="72"/>
      <c r="E47" s="41">
        <v>0</v>
      </c>
      <c r="F47" s="41">
        <v>0</v>
      </c>
      <c r="G47" s="3" t="b">
        <v>1</v>
      </c>
      <c r="H47" s="3"/>
      <c r="I47" s="3"/>
      <c r="J47" s="3"/>
      <c r="K47" s="3"/>
      <c r="L47" s="3"/>
      <c r="M47" s="3"/>
    </row>
    <row r="48" spans="1:13" ht="15" customHeight="1">
      <c r="A48" s="70" t="s">
        <v>130</v>
      </c>
      <c r="B48" s="71"/>
      <c r="C48" s="71"/>
      <c r="D48" s="72"/>
      <c r="E48" s="41">
        <v>0</v>
      </c>
      <c r="F48" s="41">
        <v>36.9</v>
      </c>
      <c r="G48" s="3" t="b">
        <v>1</v>
      </c>
      <c r="H48" s="3"/>
      <c r="I48" s="3"/>
      <c r="J48" s="3"/>
      <c r="K48" s="3"/>
      <c r="L48" s="3"/>
      <c r="M48" s="3"/>
    </row>
    <row r="49" spans="1:13" ht="15" customHeight="1">
      <c r="A49" s="70" t="s">
        <v>131</v>
      </c>
      <c r="B49" s="71"/>
      <c r="C49" s="71"/>
      <c r="D49" s="72"/>
      <c r="E49" s="41">
        <v>-8341438.0999999996</v>
      </c>
      <c r="F49" s="41">
        <v>-8848938.25</v>
      </c>
      <c r="G49" s="3" t="b">
        <v>1</v>
      </c>
      <c r="H49" s="3"/>
      <c r="I49" s="3"/>
      <c r="J49" s="3"/>
      <c r="K49" s="3"/>
      <c r="L49" s="3"/>
      <c r="M49" s="3"/>
    </row>
    <row r="50" spans="1:13" ht="15" customHeight="1">
      <c r="A50" s="73"/>
      <c r="B50" s="73"/>
      <c r="C50" s="73"/>
      <c r="D50" s="73"/>
      <c r="E50" s="74"/>
      <c r="F50" s="75"/>
      <c r="G50" s="3"/>
      <c r="H50" s="3"/>
      <c r="I50" s="3"/>
      <c r="J50" s="3"/>
      <c r="K50" s="3"/>
      <c r="L50" s="3"/>
      <c r="M50" s="3"/>
    </row>
    <row r="51" spans="1:13" ht="13.5" hidden="1" customHeight="1">
      <c r="A51" s="53" t="s">
        <v>132</v>
      </c>
      <c r="B51" s="53"/>
      <c r="C51" s="53"/>
      <c r="D51" s="53"/>
      <c r="E51" s="57"/>
      <c r="F51" s="57"/>
      <c r="G51" s="25">
        <v>2022</v>
      </c>
    </row>
    <row r="52" spans="1:13" ht="15" customHeight="1">
      <c r="A52" s="53"/>
      <c r="B52" s="53"/>
      <c r="C52" s="53"/>
      <c r="D52" s="53"/>
      <c r="E52" s="76"/>
      <c r="F52" s="77">
        <v>0</v>
      </c>
      <c r="G52" s="3" t="b">
        <v>0</v>
      </c>
    </row>
    <row r="53" spans="1:13" ht="15" customHeight="1">
      <c r="A53" s="54"/>
      <c r="B53" s="54"/>
      <c r="C53" s="54"/>
      <c r="D53" s="54"/>
      <c r="E53" s="76"/>
      <c r="F53" s="76"/>
      <c r="G53" s="3"/>
    </row>
    <row r="54" spans="1:13" ht="36" customHeight="1">
      <c r="A54" s="78" t="s">
        <v>89</v>
      </c>
      <c r="B54" s="78"/>
      <c r="C54" s="78" t="str">
        <f>G54&amp;CHAR(10)&amp;"......................................."&amp;CHAR(10)&amp;"rok, miesiąc, dzień"</f>
        <v>2023.04.03
.......................................
rok, miesiąc, dzień</v>
      </c>
      <c r="D54" s="78"/>
      <c r="E54" s="78" t="s">
        <v>90</v>
      </c>
      <c r="F54" s="79"/>
      <c r="G54" s="3" t="s">
        <v>91</v>
      </c>
    </row>
    <row r="55" spans="1:13" ht="15" customHeight="1"/>
    <row r="56" spans="1:13" ht="15" customHeight="1"/>
    <row r="57" spans="1:13" ht="15" customHeight="1"/>
    <row r="58" spans="1:13" ht="15" customHeight="1"/>
    <row r="59" spans="1:13" ht="15" customHeight="1"/>
    <row r="60" spans="1:13" ht="15" customHeight="1"/>
    <row r="61" spans="1:13" ht="15" customHeight="1"/>
    <row r="62" spans="1:13" ht="15" customHeight="1"/>
    <row r="63" spans="1:13" ht="15" customHeight="1"/>
    <row r="64" spans="1:1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mergeCells count="63">
    <mergeCell ref="A51:D51"/>
    <mergeCell ref="A52:D52"/>
    <mergeCell ref="A54:B54"/>
    <mergeCell ref="C54:D54"/>
    <mergeCell ref="E54:F54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9:B9"/>
    <mergeCell ref="C9:D9"/>
    <mergeCell ref="E9:F9"/>
    <mergeCell ref="A11:D11"/>
    <mergeCell ref="A12:D12"/>
    <mergeCell ref="A13:D13"/>
    <mergeCell ref="C6:D6"/>
    <mergeCell ref="A7:B7"/>
    <mergeCell ref="C7:D7"/>
    <mergeCell ref="A8:B8"/>
    <mergeCell ref="C8:D8"/>
    <mergeCell ref="E8:F8"/>
    <mergeCell ref="A2:F2"/>
    <mergeCell ref="A3:B3"/>
    <mergeCell ref="C3:D3"/>
    <mergeCell ref="E3:F3"/>
    <mergeCell ref="A4:B4"/>
    <mergeCell ref="C4:D4"/>
    <mergeCell ref="E4:F6"/>
    <mergeCell ref="A5:B5"/>
    <mergeCell ref="C5:D5"/>
    <mergeCell ref="A6:B6"/>
  </mergeCells>
  <conditionalFormatting sqref="A12:F49">
    <cfRule type="expression" dxfId="11" priority="6">
      <formula>$G12</formula>
    </cfRule>
  </conditionalFormatting>
  <conditionalFormatting sqref="E7">
    <cfRule type="expression" dxfId="10" priority="1">
      <formula>$G7&lt;2018</formula>
    </cfRule>
  </conditionalFormatting>
  <conditionalFormatting sqref="E12:E49">
    <cfRule type="expression" dxfId="9" priority="5">
      <formula>AND($G$3,$E12=0)</formula>
    </cfRule>
  </conditionalFormatting>
  <conditionalFormatting sqref="F7">
    <cfRule type="expression" dxfId="8" priority="2">
      <formula>$G7&lt;2018</formula>
    </cfRule>
  </conditionalFormatting>
  <conditionalFormatting sqref="F12:F49">
    <cfRule type="expression" dxfId="7" priority="4">
      <formula>AND($G$3,$F12=0)</formula>
    </cfRule>
  </conditionalFormatting>
  <conditionalFormatting sqref="F52">
    <cfRule type="expression" dxfId="6" priority="3">
      <formula>OR($G52=FALSE,AND($G$3,$F52=0))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&amp;"Calibri"&amp;7Finanse VULCAN wersja 23.03.0000.34951, VULCAN sp. z o.o., licencja: warszawawesola&amp;C&amp;"Calibri"&amp;8Strona &amp;P z &amp;N
&amp;R
&amp;"Calibri"&amp;7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7C454-8BD5-4EFC-BBF5-A5BD00851A46}">
  <sheetPr>
    <pageSetUpPr fitToPage="1"/>
  </sheetPr>
  <dimension ref="A1:M67"/>
  <sheetViews>
    <sheetView showGridLines="0" workbookViewId="0">
      <selection activeCell="C4" sqref="C4:D4"/>
    </sheetView>
  </sheetViews>
  <sheetFormatPr defaultColWidth="9.140625" defaultRowHeight="15"/>
  <cols>
    <col min="1" max="1" width="11.28515625" customWidth="1"/>
    <col min="2" max="2" width="30" customWidth="1"/>
    <col min="3" max="3" width="19" customWidth="1"/>
    <col min="4" max="4" width="20.140625" customWidth="1"/>
    <col min="5" max="6" width="20.7109375" customWidth="1"/>
    <col min="7" max="7" width="9.140625" hidden="1" customWidth="1"/>
  </cols>
  <sheetData>
    <row r="1" spans="1:13" ht="15" customHeight="1"/>
    <row r="2" spans="1:13" ht="15" customHeight="1">
      <c r="A2" s="1" t="s">
        <v>0</v>
      </c>
      <c r="B2" s="1"/>
      <c r="C2" s="1"/>
      <c r="D2" s="1"/>
      <c r="E2" s="1"/>
      <c r="F2" s="1"/>
      <c r="G2" s="2" t="s">
        <v>1</v>
      </c>
      <c r="H2" s="3"/>
      <c r="I2" s="3"/>
      <c r="J2" s="3"/>
      <c r="K2" s="3"/>
      <c r="L2" s="3"/>
    </row>
    <row r="3" spans="1:13" ht="15.75" customHeight="1">
      <c r="A3" s="4" t="s">
        <v>2</v>
      </c>
      <c r="B3" s="5"/>
      <c r="C3" s="7"/>
      <c r="D3" s="8"/>
      <c r="E3" s="4" t="s">
        <v>4</v>
      </c>
      <c r="F3" s="6"/>
      <c r="G3" s="3" t="b">
        <v>0</v>
      </c>
    </row>
    <row r="4" spans="1:13" ht="31.5" customHeight="1">
      <c r="A4" s="10" t="s">
        <v>5</v>
      </c>
      <c r="B4" s="11"/>
      <c r="C4" s="62" t="str">
        <f>IF(G4,"Rachunek zysków i strat","Zestawienie zmian w funduszu jednostki")</f>
        <v>Zestawienie zmian w funduszu jednostki</v>
      </c>
      <c r="D4" s="14"/>
      <c r="E4" s="63" t="s">
        <v>7</v>
      </c>
      <c r="F4" s="64"/>
      <c r="G4" s="3" t="b">
        <v>0</v>
      </c>
      <c r="H4" s="3"/>
    </row>
    <row r="5" spans="1:13" ht="15" customHeight="1">
      <c r="A5" s="10" t="s">
        <v>8</v>
      </c>
      <c r="B5" s="11"/>
      <c r="C5" s="13" t="str">
        <f>IF(G5,"sporządzony","sporządzone")</f>
        <v>sporządzone</v>
      </c>
      <c r="D5" s="14"/>
      <c r="E5" s="63"/>
      <c r="F5" s="64"/>
      <c r="G5" s="3" t="b">
        <v>0</v>
      </c>
    </row>
    <row r="6" spans="1:13" ht="15" customHeight="1">
      <c r="A6" s="10" t="s">
        <v>10</v>
      </c>
      <c r="B6" s="11"/>
      <c r="C6" s="13" t="str">
        <f>CONCATENATE("na dzień ",G6)</f>
        <v>na dzień 31.12.2022</v>
      </c>
      <c r="D6" s="14"/>
      <c r="E6" s="63"/>
      <c r="F6" s="64"/>
      <c r="G6" s="3" t="s">
        <v>15</v>
      </c>
    </row>
    <row r="7" spans="1:13" ht="15" customHeight="1">
      <c r="A7" s="22"/>
      <c r="B7" s="23"/>
      <c r="C7" s="13" t="str">
        <f>IF(G4,"Wariant porównawczy","")</f>
        <v/>
      </c>
      <c r="D7" s="14"/>
      <c r="E7" s="65" t="s">
        <v>12</v>
      </c>
      <c r="F7" s="66"/>
      <c r="G7" s="67">
        <v>2022</v>
      </c>
    </row>
    <row r="8" spans="1:13" ht="15" customHeight="1">
      <c r="A8" s="26" t="s">
        <v>14</v>
      </c>
      <c r="B8" s="5"/>
      <c r="C8" s="13"/>
      <c r="D8" s="14"/>
      <c r="E8" s="16" t="str">
        <f>IF(G8&gt;=2018,"","wysłać bez pisma przewodniego")</f>
        <v/>
      </c>
      <c r="F8" s="18"/>
      <c r="G8" s="67">
        <v>2022</v>
      </c>
    </row>
    <row r="9" spans="1:13" ht="15" customHeight="1">
      <c r="A9" s="22" t="s">
        <v>16</v>
      </c>
      <c r="B9" s="23"/>
      <c r="C9" s="27" t="s">
        <v>17</v>
      </c>
      <c r="D9" s="28"/>
      <c r="E9" s="30" t="s">
        <v>12</v>
      </c>
      <c r="F9" s="32"/>
    </row>
    <row r="10" spans="1:13" ht="15" customHeight="1"/>
    <row r="11" spans="1:13" ht="25.5" customHeight="1">
      <c r="A11" s="33"/>
      <c r="B11" s="34"/>
      <c r="C11" s="34"/>
      <c r="D11" s="34"/>
      <c r="E11" s="68" t="s">
        <v>92</v>
      </c>
      <c r="F11" s="69" t="s">
        <v>93</v>
      </c>
    </row>
    <row r="12" spans="1:13" ht="15" customHeight="1">
      <c r="A12" s="70" t="s">
        <v>133</v>
      </c>
      <c r="B12" s="71"/>
      <c r="C12" s="71"/>
      <c r="D12" s="72"/>
      <c r="E12" s="41">
        <v>27251868.359999999</v>
      </c>
      <c r="F12" s="41">
        <v>26640449.609999999</v>
      </c>
      <c r="G12" s="3" t="b">
        <v>1</v>
      </c>
      <c r="H12" s="3"/>
      <c r="I12" s="3"/>
      <c r="J12" s="3"/>
      <c r="K12" s="3"/>
      <c r="L12" s="3"/>
      <c r="M12" s="3"/>
    </row>
    <row r="13" spans="1:13" ht="15" customHeight="1">
      <c r="A13" s="70" t="s">
        <v>134</v>
      </c>
      <c r="B13" s="71"/>
      <c r="C13" s="71"/>
      <c r="D13" s="72"/>
      <c r="E13" s="41">
        <v>7492127.3499999996</v>
      </c>
      <c r="F13" s="41">
        <v>8182587.04</v>
      </c>
      <c r="G13" s="3" t="b">
        <v>0</v>
      </c>
      <c r="H13" s="3"/>
      <c r="I13" s="3"/>
      <c r="J13" s="3"/>
      <c r="K13" s="3"/>
      <c r="L13" s="3"/>
      <c r="M13" s="3"/>
    </row>
    <row r="14" spans="1:13" ht="15" customHeight="1">
      <c r="A14" s="70" t="s">
        <v>135</v>
      </c>
      <c r="B14" s="71"/>
      <c r="C14" s="71"/>
      <c r="D14" s="72"/>
      <c r="E14" s="41">
        <v>0</v>
      </c>
      <c r="F14" s="41">
        <v>0</v>
      </c>
      <c r="G14" s="3" t="b">
        <v>0</v>
      </c>
      <c r="H14" s="3"/>
      <c r="I14" s="3"/>
      <c r="J14" s="3"/>
      <c r="K14" s="3"/>
      <c r="L14" s="3"/>
      <c r="M14" s="3"/>
    </row>
    <row r="15" spans="1:13" ht="15" customHeight="1">
      <c r="A15" s="70" t="s">
        <v>136</v>
      </c>
      <c r="B15" s="71"/>
      <c r="C15" s="71"/>
      <c r="D15" s="72"/>
      <c r="E15" s="41">
        <v>7477130.8899999997</v>
      </c>
      <c r="F15" s="41">
        <v>8182587.04</v>
      </c>
      <c r="G15" s="3" t="b">
        <v>0</v>
      </c>
      <c r="H15" s="3"/>
      <c r="I15" s="3"/>
      <c r="J15" s="3"/>
      <c r="K15" s="3"/>
      <c r="L15" s="3"/>
      <c r="M15" s="3"/>
    </row>
    <row r="16" spans="1:13" ht="15" customHeight="1">
      <c r="A16" s="70" t="s">
        <v>137</v>
      </c>
      <c r="B16" s="71"/>
      <c r="C16" s="71"/>
      <c r="D16" s="72"/>
      <c r="E16" s="41">
        <v>0</v>
      </c>
      <c r="F16" s="41">
        <v>0</v>
      </c>
      <c r="G16" s="3" t="b">
        <v>0</v>
      </c>
      <c r="H16" s="3"/>
      <c r="I16" s="3"/>
      <c r="J16" s="3"/>
      <c r="K16" s="3"/>
      <c r="L16" s="3"/>
      <c r="M16" s="3"/>
    </row>
    <row r="17" spans="1:13" ht="15" customHeight="1">
      <c r="A17" s="70" t="s">
        <v>138</v>
      </c>
      <c r="B17" s="71"/>
      <c r="C17" s="71"/>
      <c r="D17" s="72"/>
      <c r="E17" s="41">
        <v>0</v>
      </c>
      <c r="F17" s="41">
        <v>0</v>
      </c>
      <c r="G17" s="3" t="b">
        <v>0</v>
      </c>
      <c r="H17" s="3"/>
      <c r="I17" s="3"/>
      <c r="J17" s="3"/>
      <c r="K17" s="3"/>
      <c r="L17" s="3"/>
      <c r="M17" s="3"/>
    </row>
    <row r="18" spans="1:13" ht="15" customHeight="1">
      <c r="A18" s="70" t="s">
        <v>139</v>
      </c>
      <c r="B18" s="71"/>
      <c r="C18" s="71"/>
      <c r="D18" s="72"/>
      <c r="E18" s="41">
        <v>0</v>
      </c>
      <c r="F18" s="41">
        <v>0</v>
      </c>
      <c r="G18" s="3" t="b">
        <v>0</v>
      </c>
      <c r="H18" s="3"/>
      <c r="I18" s="3"/>
      <c r="J18" s="3"/>
      <c r="K18" s="3"/>
      <c r="L18" s="3"/>
      <c r="M18" s="3"/>
    </row>
    <row r="19" spans="1:13" ht="24" customHeight="1">
      <c r="A19" s="70" t="s">
        <v>140</v>
      </c>
      <c r="B19" s="71"/>
      <c r="C19" s="71"/>
      <c r="D19" s="72"/>
      <c r="E19" s="41">
        <v>0</v>
      </c>
      <c r="F19" s="41">
        <v>0</v>
      </c>
      <c r="G19" s="3" t="b">
        <v>0</v>
      </c>
      <c r="H19" s="3"/>
      <c r="I19" s="3"/>
      <c r="J19" s="3"/>
      <c r="K19" s="3"/>
      <c r="L19" s="3"/>
      <c r="M19" s="3"/>
    </row>
    <row r="20" spans="1:13" ht="15" customHeight="1">
      <c r="A20" s="70" t="s">
        <v>141</v>
      </c>
      <c r="B20" s="71"/>
      <c r="C20" s="71"/>
      <c r="D20" s="72"/>
      <c r="E20" s="41">
        <v>0</v>
      </c>
      <c r="F20" s="41">
        <v>0</v>
      </c>
      <c r="G20" s="3" t="b">
        <v>0</v>
      </c>
      <c r="H20" s="3"/>
      <c r="I20" s="3"/>
      <c r="J20" s="3"/>
      <c r="K20" s="3"/>
      <c r="L20" s="3"/>
      <c r="M20" s="3"/>
    </row>
    <row r="21" spans="1:13" ht="15" customHeight="1">
      <c r="A21" s="70" t="s">
        <v>142</v>
      </c>
      <c r="B21" s="71"/>
      <c r="C21" s="71"/>
      <c r="D21" s="72"/>
      <c r="E21" s="41">
        <v>0</v>
      </c>
      <c r="F21" s="41">
        <v>0</v>
      </c>
      <c r="G21" s="3" t="b">
        <v>0</v>
      </c>
      <c r="H21" s="3"/>
      <c r="I21" s="3"/>
      <c r="J21" s="3"/>
      <c r="K21" s="3"/>
      <c r="L21" s="3"/>
      <c r="M21" s="3"/>
    </row>
    <row r="22" spans="1:13" ht="15" customHeight="1">
      <c r="A22" s="70" t="s">
        <v>143</v>
      </c>
      <c r="B22" s="71"/>
      <c r="C22" s="71"/>
      <c r="D22" s="72"/>
      <c r="E22" s="41">
        <v>0</v>
      </c>
      <c r="F22" s="41">
        <v>0</v>
      </c>
      <c r="G22" s="3" t="b">
        <v>0</v>
      </c>
      <c r="H22" s="3"/>
      <c r="I22" s="3"/>
      <c r="J22" s="3"/>
      <c r="K22" s="3"/>
      <c r="L22" s="3"/>
      <c r="M22" s="3"/>
    </row>
    <row r="23" spans="1:13" ht="15" customHeight="1">
      <c r="A23" s="70" t="s">
        <v>144</v>
      </c>
      <c r="B23" s="71"/>
      <c r="C23" s="71"/>
      <c r="D23" s="72"/>
      <c r="E23" s="41">
        <v>14996.46</v>
      </c>
      <c r="F23" s="41">
        <v>0</v>
      </c>
      <c r="G23" s="3" t="b">
        <v>0</v>
      </c>
      <c r="H23" s="3"/>
      <c r="I23" s="3"/>
      <c r="J23" s="3"/>
      <c r="K23" s="3"/>
      <c r="L23" s="3"/>
      <c r="M23" s="3"/>
    </row>
    <row r="24" spans="1:13" ht="15" customHeight="1">
      <c r="A24" s="70" t="s">
        <v>145</v>
      </c>
      <c r="B24" s="71"/>
      <c r="C24" s="71"/>
      <c r="D24" s="72"/>
      <c r="E24" s="41">
        <v>8103546.0999999996</v>
      </c>
      <c r="F24" s="41">
        <v>8372069.0999999996</v>
      </c>
      <c r="G24" s="3" t="b">
        <v>0</v>
      </c>
      <c r="H24" s="3"/>
      <c r="I24" s="3"/>
      <c r="J24" s="3"/>
      <c r="K24" s="3"/>
      <c r="L24" s="3"/>
      <c r="M24" s="3"/>
    </row>
    <row r="25" spans="1:13" ht="15" customHeight="1">
      <c r="A25" s="70" t="s">
        <v>146</v>
      </c>
      <c r="B25" s="71"/>
      <c r="C25" s="71"/>
      <c r="D25" s="72"/>
      <c r="E25" s="41">
        <v>8096644.0999999996</v>
      </c>
      <c r="F25" s="41">
        <v>8341438.0999999996</v>
      </c>
      <c r="G25" s="3" t="b">
        <v>0</v>
      </c>
      <c r="H25" s="3"/>
      <c r="I25" s="3"/>
      <c r="J25" s="3"/>
      <c r="K25" s="3"/>
      <c r="L25" s="3"/>
      <c r="M25" s="3"/>
    </row>
    <row r="26" spans="1:13" ht="15" customHeight="1">
      <c r="A26" s="70" t="s">
        <v>147</v>
      </c>
      <c r="B26" s="71"/>
      <c r="C26" s="71"/>
      <c r="D26" s="72"/>
      <c r="E26" s="41">
        <v>6902</v>
      </c>
      <c r="F26" s="41">
        <v>30631</v>
      </c>
      <c r="G26" s="3" t="b">
        <v>0</v>
      </c>
      <c r="H26" s="3"/>
      <c r="I26" s="3"/>
      <c r="J26" s="3"/>
      <c r="K26" s="3"/>
      <c r="L26" s="3"/>
      <c r="M26" s="3"/>
    </row>
    <row r="27" spans="1:13" ht="15" customHeight="1">
      <c r="A27" s="70" t="s">
        <v>148</v>
      </c>
      <c r="B27" s="71"/>
      <c r="C27" s="71"/>
      <c r="D27" s="72"/>
      <c r="E27" s="41">
        <v>0</v>
      </c>
      <c r="F27" s="41">
        <v>0</v>
      </c>
      <c r="G27" s="3" t="b">
        <v>0</v>
      </c>
      <c r="H27" s="3"/>
      <c r="I27" s="3"/>
      <c r="J27" s="3"/>
      <c r="K27" s="3"/>
      <c r="L27" s="3"/>
      <c r="M27" s="3"/>
    </row>
    <row r="28" spans="1:13" ht="15" customHeight="1">
      <c r="A28" s="70" t="s">
        <v>149</v>
      </c>
      <c r="B28" s="71"/>
      <c r="C28" s="71"/>
      <c r="D28" s="72"/>
      <c r="E28" s="41">
        <v>0</v>
      </c>
      <c r="F28" s="41">
        <v>0</v>
      </c>
      <c r="G28" s="3" t="b">
        <v>0</v>
      </c>
      <c r="H28" s="3"/>
      <c r="I28" s="3"/>
      <c r="J28" s="3"/>
      <c r="K28" s="3"/>
      <c r="L28" s="3"/>
      <c r="M28" s="3"/>
    </row>
    <row r="29" spans="1:13" ht="15" customHeight="1">
      <c r="A29" s="70" t="s">
        <v>150</v>
      </c>
      <c r="B29" s="71"/>
      <c r="C29" s="71"/>
      <c r="D29" s="72"/>
      <c r="E29" s="41">
        <v>0</v>
      </c>
      <c r="F29" s="41">
        <v>0</v>
      </c>
      <c r="G29" s="3" t="b">
        <v>0</v>
      </c>
      <c r="H29" s="3"/>
      <c r="I29" s="3"/>
      <c r="J29" s="3"/>
      <c r="K29" s="3"/>
      <c r="L29" s="3"/>
      <c r="M29" s="3"/>
    </row>
    <row r="30" spans="1:13" ht="24" customHeight="1">
      <c r="A30" s="70" t="s">
        <v>151</v>
      </c>
      <c r="B30" s="71"/>
      <c r="C30" s="71"/>
      <c r="D30" s="72"/>
      <c r="E30" s="41">
        <v>0</v>
      </c>
      <c r="F30" s="41">
        <v>0</v>
      </c>
      <c r="G30" s="3" t="b">
        <v>0</v>
      </c>
      <c r="H30" s="3"/>
      <c r="I30" s="3"/>
      <c r="J30" s="3"/>
      <c r="K30" s="3"/>
      <c r="L30" s="3"/>
      <c r="M30" s="3"/>
    </row>
    <row r="31" spans="1:13" ht="15" customHeight="1">
      <c r="A31" s="70" t="s">
        <v>152</v>
      </c>
      <c r="B31" s="71"/>
      <c r="C31" s="71"/>
      <c r="D31" s="72"/>
      <c r="E31" s="41">
        <v>0</v>
      </c>
      <c r="F31" s="41">
        <v>0</v>
      </c>
      <c r="G31" s="3" t="b">
        <v>0</v>
      </c>
      <c r="H31" s="3"/>
      <c r="I31" s="3"/>
      <c r="J31" s="3"/>
      <c r="K31" s="3"/>
      <c r="L31" s="3"/>
      <c r="M31" s="3"/>
    </row>
    <row r="32" spans="1:13" ht="15" customHeight="1">
      <c r="A32" s="70" t="s">
        <v>153</v>
      </c>
      <c r="B32" s="71"/>
      <c r="C32" s="71"/>
      <c r="D32" s="72"/>
      <c r="E32" s="41">
        <v>0</v>
      </c>
      <c r="F32" s="41">
        <v>0</v>
      </c>
      <c r="G32" s="3" t="b">
        <v>0</v>
      </c>
      <c r="H32" s="3"/>
      <c r="I32" s="3"/>
      <c r="J32" s="3"/>
      <c r="K32" s="3"/>
      <c r="L32" s="3"/>
      <c r="M32" s="3"/>
    </row>
    <row r="33" spans="1:13" ht="15" customHeight="1">
      <c r="A33" s="70" t="s">
        <v>154</v>
      </c>
      <c r="B33" s="71"/>
      <c r="C33" s="71"/>
      <c r="D33" s="72"/>
      <c r="E33" s="41">
        <v>0</v>
      </c>
      <c r="F33" s="41">
        <v>0</v>
      </c>
      <c r="G33" s="3" t="b">
        <v>0</v>
      </c>
      <c r="H33" s="3"/>
      <c r="I33" s="3"/>
      <c r="J33" s="3"/>
      <c r="K33" s="3"/>
      <c r="L33" s="3"/>
      <c r="M33" s="3"/>
    </row>
    <row r="34" spans="1:13" ht="15" customHeight="1">
      <c r="A34" s="70" t="s">
        <v>155</v>
      </c>
      <c r="B34" s="71"/>
      <c r="C34" s="71"/>
      <c r="D34" s="72"/>
      <c r="E34" s="41">
        <v>26640449.609999999</v>
      </c>
      <c r="F34" s="41">
        <v>26450967.550000001</v>
      </c>
      <c r="G34" s="3" t="b">
        <v>1</v>
      </c>
      <c r="H34" s="3"/>
      <c r="I34" s="3"/>
      <c r="J34" s="3"/>
      <c r="K34" s="3"/>
      <c r="L34" s="3"/>
      <c r="M34" s="3"/>
    </row>
    <row r="35" spans="1:13" ht="15" customHeight="1">
      <c r="A35" s="70" t="s">
        <v>156</v>
      </c>
      <c r="B35" s="71"/>
      <c r="C35" s="71"/>
      <c r="D35" s="72"/>
      <c r="E35" s="41">
        <v>-8341438.0999999996</v>
      </c>
      <c r="F35" s="41">
        <v>-8848938.25</v>
      </c>
      <c r="G35" s="3" t="b">
        <v>1</v>
      </c>
      <c r="H35" s="3"/>
      <c r="I35" s="3"/>
      <c r="J35" s="3"/>
      <c r="K35" s="3"/>
      <c r="L35" s="3"/>
      <c r="M35" s="3"/>
    </row>
    <row r="36" spans="1:13" ht="15" customHeight="1">
      <c r="A36" s="70" t="s">
        <v>29</v>
      </c>
      <c r="B36" s="71"/>
      <c r="C36" s="71"/>
      <c r="D36" s="72"/>
      <c r="E36" s="41">
        <v>0</v>
      </c>
      <c r="F36" s="41">
        <v>0</v>
      </c>
      <c r="G36" s="3" t="b">
        <v>0</v>
      </c>
      <c r="H36" s="3"/>
      <c r="I36" s="3"/>
      <c r="J36" s="3"/>
      <c r="K36" s="3"/>
      <c r="L36" s="3"/>
      <c r="M36" s="3"/>
    </row>
    <row r="37" spans="1:13" ht="15" customHeight="1">
      <c r="A37" s="70" t="s">
        <v>31</v>
      </c>
      <c r="B37" s="71"/>
      <c r="C37" s="71"/>
      <c r="D37" s="72"/>
      <c r="E37" s="41">
        <v>-8341438.0999999996</v>
      </c>
      <c r="F37" s="41">
        <v>-8848938.25</v>
      </c>
      <c r="G37" s="3" t="b">
        <v>0</v>
      </c>
      <c r="H37" s="3"/>
      <c r="I37" s="3"/>
      <c r="J37" s="3"/>
      <c r="K37" s="3"/>
      <c r="L37" s="3"/>
      <c r="M37" s="3"/>
    </row>
    <row r="38" spans="1:13" ht="15" customHeight="1">
      <c r="A38" s="70" t="s">
        <v>157</v>
      </c>
      <c r="B38" s="71"/>
      <c r="C38" s="71"/>
      <c r="D38" s="72"/>
      <c r="E38" s="41">
        <v>0</v>
      </c>
      <c r="F38" s="41">
        <v>0</v>
      </c>
      <c r="G38" s="3" t="b">
        <v>0</v>
      </c>
      <c r="H38" s="3"/>
      <c r="I38" s="3"/>
      <c r="J38" s="3"/>
      <c r="K38" s="3"/>
      <c r="L38" s="3"/>
      <c r="M38" s="3"/>
    </row>
    <row r="39" spans="1:13" ht="15" customHeight="1">
      <c r="A39" s="70" t="s">
        <v>158</v>
      </c>
      <c r="B39" s="71"/>
      <c r="C39" s="71"/>
      <c r="D39" s="72"/>
      <c r="E39" s="41">
        <v>18299011.510000002</v>
      </c>
      <c r="F39" s="41">
        <v>17602029.300000001</v>
      </c>
      <c r="G39" s="3" t="b">
        <v>1</v>
      </c>
      <c r="H39" s="3"/>
      <c r="I39" s="3"/>
      <c r="J39" s="3"/>
      <c r="K39" s="3"/>
      <c r="L39" s="3"/>
      <c r="M39" s="3"/>
    </row>
    <row r="40" spans="1:13" ht="15" customHeight="1">
      <c r="A40" s="73"/>
      <c r="B40" s="73"/>
      <c r="C40" s="73"/>
      <c r="D40" s="73"/>
      <c r="E40" s="74"/>
      <c r="F40" s="75"/>
      <c r="G40" s="3"/>
      <c r="H40" s="3"/>
      <c r="I40" s="3"/>
      <c r="J40" s="3"/>
      <c r="K40" s="3"/>
      <c r="L40" s="3"/>
      <c r="M40" s="3"/>
    </row>
    <row r="41" spans="1:13" ht="13.5" hidden="1" customHeight="1">
      <c r="A41" s="53" t="s">
        <v>132</v>
      </c>
      <c r="B41" s="53"/>
      <c r="C41" s="53"/>
      <c r="D41" s="53"/>
      <c r="E41" s="57"/>
      <c r="F41" s="57"/>
      <c r="G41" s="25">
        <v>2022</v>
      </c>
    </row>
    <row r="42" spans="1:13" ht="15" customHeight="1">
      <c r="A42" s="53"/>
      <c r="B42" s="53"/>
      <c r="C42" s="53"/>
      <c r="D42" s="53"/>
      <c r="E42" s="76"/>
      <c r="F42" s="77">
        <v>0</v>
      </c>
      <c r="G42" s="3" t="b">
        <v>0</v>
      </c>
    </row>
    <row r="43" spans="1:13" ht="15" customHeight="1">
      <c r="A43" s="54"/>
      <c r="B43" s="54"/>
      <c r="C43" s="54"/>
      <c r="D43" s="54"/>
      <c r="E43" s="76"/>
      <c r="F43" s="76"/>
      <c r="G43" s="3"/>
    </row>
    <row r="44" spans="1:13" ht="36" customHeight="1">
      <c r="A44" s="78" t="s">
        <v>89</v>
      </c>
      <c r="B44" s="78"/>
      <c r="C44" s="78" t="str">
        <f>G44&amp;CHAR(10)&amp;"......................................."&amp;CHAR(10)&amp;"rok, miesiąc, dzień"</f>
        <v>2023.04.03
.......................................
rok, miesiąc, dzień</v>
      </c>
      <c r="D44" s="78"/>
      <c r="E44" s="78" t="s">
        <v>90</v>
      </c>
      <c r="F44" s="79"/>
      <c r="G44" s="3" t="s">
        <v>91</v>
      </c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mergeCells count="53">
    <mergeCell ref="E44:F44"/>
    <mergeCell ref="A38:D38"/>
    <mergeCell ref="A39:D39"/>
    <mergeCell ref="A41:D41"/>
    <mergeCell ref="A42:D42"/>
    <mergeCell ref="A44:B44"/>
    <mergeCell ref="C44:D44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9:B9"/>
    <mergeCell ref="C9:D9"/>
    <mergeCell ref="E9:F9"/>
    <mergeCell ref="A11:D11"/>
    <mergeCell ref="A12:D12"/>
    <mergeCell ref="A13:D13"/>
    <mergeCell ref="C6:D6"/>
    <mergeCell ref="A7:B7"/>
    <mergeCell ref="C7:D7"/>
    <mergeCell ref="A8:B8"/>
    <mergeCell ref="C8:D8"/>
    <mergeCell ref="E8:F8"/>
    <mergeCell ref="A2:F2"/>
    <mergeCell ref="A3:B3"/>
    <mergeCell ref="C3:D3"/>
    <mergeCell ref="E3:F3"/>
    <mergeCell ref="A4:B4"/>
    <mergeCell ref="C4:D4"/>
    <mergeCell ref="E4:F6"/>
    <mergeCell ref="A5:B5"/>
    <mergeCell ref="C5:D5"/>
    <mergeCell ref="A6:B6"/>
  </mergeCells>
  <conditionalFormatting sqref="A12:F39">
    <cfRule type="expression" dxfId="5" priority="6">
      <formula>$G12</formula>
    </cfRule>
  </conditionalFormatting>
  <conditionalFormatting sqref="E7">
    <cfRule type="expression" dxfId="4" priority="1">
      <formula>$G7&lt;2018</formula>
    </cfRule>
  </conditionalFormatting>
  <conditionalFormatting sqref="E12:E39">
    <cfRule type="expression" dxfId="3" priority="5">
      <formula>AND($G$3,$E12=0)</formula>
    </cfRule>
  </conditionalFormatting>
  <conditionalFormatting sqref="F7">
    <cfRule type="expression" dxfId="2" priority="2">
      <formula>$G7&lt;2018</formula>
    </cfRule>
  </conditionalFormatting>
  <conditionalFormatting sqref="F12:F39">
    <cfRule type="expression" dxfId="1" priority="4">
      <formula>AND($G$3,$F12=0)</formula>
    </cfRule>
  </conditionalFormatting>
  <conditionalFormatting sqref="F42">
    <cfRule type="expression" dxfId="0" priority="3">
      <formula>OR($G42=FALSE,AND($G$3,$F42=0))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&amp;"Calibri"&amp;7Finanse VULCAN wersja 23.03.0000.34951, VULCAN sp. z o.o., licencja: warszawawesola&amp;C&amp;"Calibri"&amp;8Strona &amp;P z &amp;N
&amp;R
&amp;"Calibri"&amp;7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94CA0-706C-44FD-9343-EEF5CC9F80FC}">
  <dimension ref="A2:K776"/>
  <sheetViews>
    <sheetView zoomScaleNormal="100" workbookViewId="0">
      <selection activeCell="K24" sqref="K24"/>
    </sheetView>
  </sheetViews>
  <sheetFormatPr defaultRowHeight="13.5"/>
  <cols>
    <col min="1" max="1" width="23.7109375" style="89" customWidth="1"/>
    <col min="2" max="2" width="19.140625" style="89" customWidth="1"/>
    <col min="3" max="3" width="20" style="89" customWidth="1"/>
    <col min="4" max="4" width="18" style="89" customWidth="1"/>
    <col min="5" max="5" width="19.7109375" style="89" customWidth="1"/>
    <col min="6" max="6" width="16.140625" style="89" customWidth="1"/>
    <col min="7" max="7" width="16.42578125" style="89" customWidth="1"/>
    <col min="8" max="8" width="13" style="89" customWidth="1"/>
    <col min="9" max="9" width="13.42578125" style="89" customWidth="1"/>
    <col min="10" max="10" width="13.7109375" style="89" customWidth="1"/>
    <col min="11" max="11" width="18.28515625" style="89" customWidth="1"/>
    <col min="12" max="256" width="9.140625" style="89"/>
    <col min="257" max="257" width="22.85546875" style="89" customWidth="1"/>
    <col min="258" max="258" width="19.140625" style="89" customWidth="1"/>
    <col min="259" max="259" width="20" style="89" customWidth="1"/>
    <col min="260" max="260" width="18" style="89" customWidth="1"/>
    <col min="261" max="261" width="19.7109375" style="89" customWidth="1"/>
    <col min="262" max="262" width="16.140625" style="89" customWidth="1"/>
    <col min="263" max="263" width="16.42578125" style="89" customWidth="1"/>
    <col min="264" max="264" width="12.140625" style="89" customWidth="1"/>
    <col min="265" max="265" width="13.140625" style="89" customWidth="1"/>
    <col min="266" max="266" width="13.7109375" style="89" customWidth="1"/>
    <col min="267" max="267" width="18.28515625" style="89" customWidth="1"/>
    <col min="268" max="512" width="9.140625" style="89"/>
    <col min="513" max="513" width="22.85546875" style="89" customWidth="1"/>
    <col min="514" max="514" width="19.140625" style="89" customWidth="1"/>
    <col min="515" max="515" width="20" style="89" customWidth="1"/>
    <col min="516" max="516" width="18" style="89" customWidth="1"/>
    <col min="517" max="517" width="19.7109375" style="89" customWidth="1"/>
    <col min="518" max="518" width="16.140625" style="89" customWidth="1"/>
    <col min="519" max="519" width="16.42578125" style="89" customWidth="1"/>
    <col min="520" max="520" width="12.140625" style="89" customWidth="1"/>
    <col min="521" max="521" width="13.140625" style="89" customWidth="1"/>
    <col min="522" max="522" width="13.7109375" style="89" customWidth="1"/>
    <col min="523" max="523" width="18.28515625" style="89" customWidth="1"/>
    <col min="524" max="768" width="9.140625" style="89"/>
    <col min="769" max="769" width="22.85546875" style="89" customWidth="1"/>
    <col min="770" max="770" width="19.140625" style="89" customWidth="1"/>
    <col min="771" max="771" width="20" style="89" customWidth="1"/>
    <col min="772" max="772" width="18" style="89" customWidth="1"/>
    <col min="773" max="773" width="19.7109375" style="89" customWidth="1"/>
    <col min="774" max="774" width="16.140625" style="89" customWidth="1"/>
    <col min="775" max="775" width="16.42578125" style="89" customWidth="1"/>
    <col min="776" max="776" width="12.140625" style="89" customWidth="1"/>
    <col min="777" max="777" width="13.140625" style="89" customWidth="1"/>
    <col min="778" max="778" width="13.7109375" style="89" customWidth="1"/>
    <col min="779" max="779" width="18.28515625" style="89" customWidth="1"/>
    <col min="780" max="1024" width="9.140625" style="89"/>
    <col min="1025" max="1025" width="22.85546875" style="89" customWidth="1"/>
    <col min="1026" max="1026" width="19.140625" style="89" customWidth="1"/>
    <col min="1027" max="1027" width="20" style="89" customWidth="1"/>
    <col min="1028" max="1028" width="18" style="89" customWidth="1"/>
    <col min="1029" max="1029" width="19.7109375" style="89" customWidth="1"/>
    <col min="1030" max="1030" width="16.140625" style="89" customWidth="1"/>
    <col min="1031" max="1031" width="16.42578125" style="89" customWidth="1"/>
    <col min="1032" max="1032" width="12.140625" style="89" customWidth="1"/>
    <col min="1033" max="1033" width="13.140625" style="89" customWidth="1"/>
    <col min="1034" max="1034" width="13.7109375" style="89" customWidth="1"/>
    <col min="1035" max="1035" width="18.28515625" style="89" customWidth="1"/>
    <col min="1036" max="1280" width="9.140625" style="89"/>
    <col min="1281" max="1281" width="22.85546875" style="89" customWidth="1"/>
    <col min="1282" max="1282" width="19.140625" style="89" customWidth="1"/>
    <col min="1283" max="1283" width="20" style="89" customWidth="1"/>
    <col min="1284" max="1284" width="18" style="89" customWidth="1"/>
    <col min="1285" max="1285" width="19.7109375" style="89" customWidth="1"/>
    <col min="1286" max="1286" width="16.140625" style="89" customWidth="1"/>
    <col min="1287" max="1287" width="16.42578125" style="89" customWidth="1"/>
    <col min="1288" max="1288" width="12.140625" style="89" customWidth="1"/>
    <col min="1289" max="1289" width="13.140625" style="89" customWidth="1"/>
    <col min="1290" max="1290" width="13.7109375" style="89" customWidth="1"/>
    <col min="1291" max="1291" width="18.28515625" style="89" customWidth="1"/>
    <col min="1292" max="1536" width="9.140625" style="89"/>
    <col min="1537" max="1537" width="22.85546875" style="89" customWidth="1"/>
    <col min="1538" max="1538" width="19.140625" style="89" customWidth="1"/>
    <col min="1539" max="1539" width="20" style="89" customWidth="1"/>
    <col min="1540" max="1540" width="18" style="89" customWidth="1"/>
    <col min="1541" max="1541" width="19.7109375" style="89" customWidth="1"/>
    <col min="1542" max="1542" width="16.140625" style="89" customWidth="1"/>
    <col min="1543" max="1543" width="16.42578125" style="89" customWidth="1"/>
    <col min="1544" max="1544" width="12.140625" style="89" customWidth="1"/>
    <col min="1545" max="1545" width="13.140625" style="89" customWidth="1"/>
    <col min="1546" max="1546" width="13.7109375" style="89" customWidth="1"/>
    <col min="1547" max="1547" width="18.28515625" style="89" customWidth="1"/>
    <col min="1548" max="1792" width="9.140625" style="89"/>
    <col min="1793" max="1793" width="22.85546875" style="89" customWidth="1"/>
    <col min="1794" max="1794" width="19.140625" style="89" customWidth="1"/>
    <col min="1795" max="1795" width="20" style="89" customWidth="1"/>
    <col min="1796" max="1796" width="18" style="89" customWidth="1"/>
    <col min="1797" max="1797" width="19.7109375" style="89" customWidth="1"/>
    <col min="1798" max="1798" width="16.140625" style="89" customWidth="1"/>
    <col min="1799" max="1799" width="16.42578125" style="89" customWidth="1"/>
    <col min="1800" max="1800" width="12.140625" style="89" customWidth="1"/>
    <col min="1801" max="1801" width="13.140625" style="89" customWidth="1"/>
    <col min="1802" max="1802" width="13.7109375" style="89" customWidth="1"/>
    <col min="1803" max="1803" width="18.28515625" style="89" customWidth="1"/>
    <col min="1804" max="2048" width="9.140625" style="89"/>
    <col min="2049" max="2049" width="22.85546875" style="89" customWidth="1"/>
    <col min="2050" max="2050" width="19.140625" style="89" customWidth="1"/>
    <col min="2051" max="2051" width="20" style="89" customWidth="1"/>
    <col min="2052" max="2052" width="18" style="89" customWidth="1"/>
    <col min="2053" max="2053" width="19.7109375" style="89" customWidth="1"/>
    <col min="2054" max="2054" width="16.140625" style="89" customWidth="1"/>
    <col min="2055" max="2055" width="16.42578125" style="89" customWidth="1"/>
    <col min="2056" max="2056" width="12.140625" style="89" customWidth="1"/>
    <col min="2057" max="2057" width="13.140625" style="89" customWidth="1"/>
    <col min="2058" max="2058" width="13.7109375" style="89" customWidth="1"/>
    <col min="2059" max="2059" width="18.28515625" style="89" customWidth="1"/>
    <col min="2060" max="2304" width="9.140625" style="89"/>
    <col min="2305" max="2305" width="22.85546875" style="89" customWidth="1"/>
    <col min="2306" max="2306" width="19.140625" style="89" customWidth="1"/>
    <col min="2307" max="2307" width="20" style="89" customWidth="1"/>
    <col min="2308" max="2308" width="18" style="89" customWidth="1"/>
    <col min="2309" max="2309" width="19.7109375" style="89" customWidth="1"/>
    <col min="2310" max="2310" width="16.140625" style="89" customWidth="1"/>
    <col min="2311" max="2311" width="16.42578125" style="89" customWidth="1"/>
    <col min="2312" max="2312" width="12.140625" style="89" customWidth="1"/>
    <col min="2313" max="2313" width="13.140625" style="89" customWidth="1"/>
    <col min="2314" max="2314" width="13.7109375" style="89" customWidth="1"/>
    <col min="2315" max="2315" width="18.28515625" style="89" customWidth="1"/>
    <col min="2316" max="2560" width="9.140625" style="89"/>
    <col min="2561" max="2561" width="22.85546875" style="89" customWidth="1"/>
    <col min="2562" max="2562" width="19.140625" style="89" customWidth="1"/>
    <col min="2563" max="2563" width="20" style="89" customWidth="1"/>
    <col min="2564" max="2564" width="18" style="89" customWidth="1"/>
    <col min="2565" max="2565" width="19.7109375" style="89" customWidth="1"/>
    <col min="2566" max="2566" width="16.140625" style="89" customWidth="1"/>
    <col min="2567" max="2567" width="16.42578125" style="89" customWidth="1"/>
    <col min="2568" max="2568" width="12.140625" style="89" customWidth="1"/>
    <col min="2569" max="2569" width="13.140625" style="89" customWidth="1"/>
    <col min="2570" max="2570" width="13.7109375" style="89" customWidth="1"/>
    <col min="2571" max="2571" width="18.28515625" style="89" customWidth="1"/>
    <col min="2572" max="2816" width="9.140625" style="89"/>
    <col min="2817" max="2817" width="22.85546875" style="89" customWidth="1"/>
    <col min="2818" max="2818" width="19.140625" style="89" customWidth="1"/>
    <col min="2819" max="2819" width="20" style="89" customWidth="1"/>
    <col min="2820" max="2820" width="18" style="89" customWidth="1"/>
    <col min="2821" max="2821" width="19.7109375" style="89" customWidth="1"/>
    <col min="2822" max="2822" width="16.140625" style="89" customWidth="1"/>
    <col min="2823" max="2823" width="16.42578125" style="89" customWidth="1"/>
    <col min="2824" max="2824" width="12.140625" style="89" customWidth="1"/>
    <col min="2825" max="2825" width="13.140625" style="89" customWidth="1"/>
    <col min="2826" max="2826" width="13.7109375" style="89" customWidth="1"/>
    <col min="2827" max="2827" width="18.28515625" style="89" customWidth="1"/>
    <col min="2828" max="3072" width="9.140625" style="89"/>
    <col min="3073" max="3073" width="22.85546875" style="89" customWidth="1"/>
    <col min="3074" max="3074" width="19.140625" style="89" customWidth="1"/>
    <col min="3075" max="3075" width="20" style="89" customWidth="1"/>
    <col min="3076" max="3076" width="18" style="89" customWidth="1"/>
    <col min="3077" max="3077" width="19.7109375" style="89" customWidth="1"/>
    <col min="3078" max="3078" width="16.140625" style="89" customWidth="1"/>
    <col min="3079" max="3079" width="16.42578125" style="89" customWidth="1"/>
    <col min="3080" max="3080" width="12.140625" style="89" customWidth="1"/>
    <col min="3081" max="3081" width="13.140625" style="89" customWidth="1"/>
    <col min="3082" max="3082" width="13.7109375" style="89" customWidth="1"/>
    <col min="3083" max="3083" width="18.28515625" style="89" customWidth="1"/>
    <col min="3084" max="3328" width="9.140625" style="89"/>
    <col min="3329" max="3329" width="22.85546875" style="89" customWidth="1"/>
    <col min="3330" max="3330" width="19.140625" style="89" customWidth="1"/>
    <col min="3331" max="3331" width="20" style="89" customWidth="1"/>
    <col min="3332" max="3332" width="18" style="89" customWidth="1"/>
    <col min="3333" max="3333" width="19.7109375" style="89" customWidth="1"/>
    <col min="3334" max="3334" width="16.140625" style="89" customWidth="1"/>
    <col min="3335" max="3335" width="16.42578125" style="89" customWidth="1"/>
    <col min="3336" max="3336" width="12.140625" style="89" customWidth="1"/>
    <col min="3337" max="3337" width="13.140625" style="89" customWidth="1"/>
    <col min="3338" max="3338" width="13.7109375" style="89" customWidth="1"/>
    <col min="3339" max="3339" width="18.28515625" style="89" customWidth="1"/>
    <col min="3340" max="3584" width="9.140625" style="89"/>
    <col min="3585" max="3585" width="22.85546875" style="89" customWidth="1"/>
    <col min="3586" max="3586" width="19.140625" style="89" customWidth="1"/>
    <col min="3587" max="3587" width="20" style="89" customWidth="1"/>
    <col min="3588" max="3588" width="18" style="89" customWidth="1"/>
    <col min="3589" max="3589" width="19.7109375" style="89" customWidth="1"/>
    <col min="3590" max="3590" width="16.140625" style="89" customWidth="1"/>
    <col min="3591" max="3591" width="16.42578125" style="89" customWidth="1"/>
    <col min="3592" max="3592" width="12.140625" style="89" customWidth="1"/>
    <col min="3593" max="3593" width="13.140625" style="89" customWidth="1"/>
    <col min="3594" max="3594" width="13.7109375" style="89" customWidth="1"/>
    <col min="3595" max="3595" width="18.28515625" style="89" customWidth="1"/>
    <col min="3596" max="3840" width="9.140625" style="89"/>
    <col min="3841" max="3841" width="22.85546875" style="89" customWidth="1"/>
    <col min="3842" max="3842" width="19.140625" style="89" customWidth="1"/>
    <col min="3843" max="3843" width="20" style="89" customWidth="1"/>
    <col min="3844" max="3844" width="18" style="89" customWidth="1"/>
    <col min="3845" max="3845" width="19.7109375" style="89" customWidth="1"/>
    <col min="3846" max="3846" width="16.140625" style="89" customWidth="1"/>
    <col min="3847" max="3847" width="16.42578125" style="89" customWidth="1"/>
    <col min="3848" max="3848" width="12.140625" style="89" customWidth="1"/>
    <col min="3849" max="3849" width="13.140625" style="89" customWidth="1"/>
    <col min="3850" max="3850" width="13.7109375" style="89" customWidth="1"/>
    <col min="3851" max="3851" width="18.28515625" style="89" customWidth="1"/>
    <col min="3852" max="4096" width="9.140625" style="89"/>
    <col min="4097" max="4097" width="22.85546875" style="89" customWidth="1"/>
    <col min="4098" max="4098" width="19.140625" style="89" customWidth="1"/>
    <col min="4099" max="4099" width="20" style="89" customWidth="1"/>
    <col min="4100" max="4100" width="18" style="89" customWidth="1"/>
    <col min="4101" max="4101" width="19.7109375" style="89" customWidth="1"/>
    <col min="4102" max="4102" width="16.140625" style="89" customWidth="1"/>
    <col min="4103" max="4103" width="16.42578125" style="89" customWidth="1"/>
    <col min="4104" max="4104" width="12.140625" style="89" customWidth="1"/>
    <col min="4105" max="4105" width="13.140625" style="89" customWidth="1"/>
    <col min="4106" max="4106" width="13.7109375" style="89" customWidth="1"/>
    <col min="4107" max="4107" width="18.28515625" style="89" customWidth="1"/>
    <col min="4108" max="4352" width="9.140625" style="89"/>
    <col min="4353" max="4353" width="22.85546875" style="89" customWidth="1"/>
    <col min="4354" max="4354" width="19.140625" style="89" customWidth="1"/>
    <col min="4355" max="4355" width="20" style="89" customWidth="1"/>
    <col min="4356" max="4356" width="18" style="89" customWidth="1"/>
    <col min="4357" max="4357" width="19.7109375" style="89" customWidth="1"/>
    <col min="4358" max="4358" width="16.140625" style="89" customWidth="1"/>
    <col min="4359" max="4359" width="16.42578125" style="89" customWidth="1"/>
    <col min="4360" max="4360" width="12.140625" style="89" customWidth="1"/>
    <col min="4361" max="4361" width="13.140625" style="89" customWidth="1"/>
    <col min="4362" max="4362" width="13.7109375" style="89" customWidth="1"/>
    <col min="4363" max="4363" width="18.28515625" style="89" customWidth="1"/>
    <col min="4364" max="4608" width="9.140625" style="89"/>
    <col min="4609" max="4609" width="22.85546875" style="89" customWidth="1"/>
    <col min="4610" max="4610" width="19.140625" style="89" customWidth="1"/>
    <col min="4611" max="4611" width="20" style="89" customWidth="1"/>
    <col min="4612" max="4612" width="18" style="89" customWidth="1"/>
    <col min="4613" max="4613" width="19.7109375" style="89" customWidth="1"/>
    <col min="4614" max="4614" width="16.140625" style="89" customWidth="1"/>
    <col min="4615" max="4615" width="16.42578125" style="89" customWidth="1"/>
    <col min="4616" max="4616" width="12.140625" style="89" customWidth="1"/>
    <col min="4617" max="4617" width="13.140625" style="89" customWidth="1"/>
    <col min="4618" max="4618" width="13.7109375" style="89" customWidth="1"/>
    <col min="4619" max="4619" width="18.28515625" style="89" customWidth="1"/>
    <col min="4620" max="4864" width="9.140625" style="89"/>
    <col min="4865" max="4865" width="22.85546875" style="89" customWidth="1"/>
    <col min="4866" max="4866" width="19.140625" style="89" customWidth="1"/>
    <col min="4867" max="4867" width="20" style="89" customWidth="1"/>
    <col min="4868" max="4868" width="18" style="89" customWidth="1"/>
    <col min="4869" max="4869" width="19.7109375" style="89" customWidth="1"/>
    <col min="4870" max="4870" width="16.140625" style="89" customWidth="1"/>
    <col min="4871" max="4871" width="16.42578125" style="89" customWidth="1"/>
    <col min="4872" max="4872" width="12.140625" style="89" customWidth="1"/>
    <col min="4873" max="4873" width="13.140625" style="89" customWidth="1"/>
    <col min="4874" max="4874" width="13.7109375" style="89" customWidth="1"/>
    <col min="4875" max="4875" width="18.28515625" style="89" customWidth="1"/>
    <col min="4876" max="5120" width="9.140625" style="89"/>
    <col min="5121" max="5121" width="22.85546875" style="89" customWidth="1"/>
    <col min="5122" max="5122" width="19.140625" style="89" customWidth="1"/>
    <col min="5123" max="5123" width="20" style="89" customWidth="1"/>
    <col min="5124" max="5124" width="18" style="89" customWidth="1"/>
    <col min="5125" max="5125" width="19.7109375" style="89" customWidth="1"/>
    <col min="5126" max="5126" width="16.140625" style="89" customWidth="1"/>
    <col min="5127" max="5127" width="16.42578125" style="89" customWidth="1"/>
    <col min="5128" max="5128" width="12.140625" style="89" customWidth="1"/>
    <col min="5129" max="5129" width="13.140625" style="89" customWidth="1"/>
    <col min="5130" max="5130" width="13.7109375" style="89" customWidth="1"/>
    <col min="5131" max="5131" width="18.28515625" style="89" customWidth="1"/>
    <col min="5132" max="5376" width="9.140625" style="89"/>
    <col min="5377" max="5377" width="22.85546875" style="89" customWidth="1"/>
    <col min="5378" max="5378" width="19.140625" style="89" customWidth="1"/>
    <col min="5379" max="5379" width="20" style="89" customWidth="1"/>
    <col min="5380" max="5380" width="18" style="89" customWidth="1"/>
    <col min="5381" max="5381" width="19.7109375" style="89" customWidth="1"/>
    <col min="5382" max="5382" width="16.140625" style="89" customWidth="1"/>
    <col min="5383" max="5383" width="16.42578125" style="89" customWidth="1"/>
    <col min="5384" max="5384" width="12.140625" style="89" customWidth="1"/>
    <col min="5385" max="5385" width="13.140625" style="89" customWidth="1"/>
    <col min="5386" max="5386" width="13.7109375" style="89" customWidth="1"/>
    <col min="5387" max="5387" width="18.28515625" style="89" customWidth="1"/>
    <col min="5388" max="5632" width="9.140625" style="89"/>
    <col min="5633" max="5633" width="22.85546875" style="89" customWidth="1"/>
    <col min="5634" max="5634" width="19.140625" style="89" customWidth="1"/>
    <col min="5635" max="5635" width="20" style="89" customWidth="1"/>
    <col min="5636" max="5636" width="18" style="89" customWidth="1"/>
    <col min="5637" max="5637" width="19.7109375" style="89" customWidth="1"/>
    <col min="5638" max="5638" width="16.140625" style="89" customWidth="1"/>
    <col min="5639" max="5639" width="16.42578125" style="89" customWidth="1"/>
    <col min="5640" max="5640" width="12.140625" style="89" customWidth="1"/>
    <col min="5641" max="5641" width="13.140625" style="89" customWidth="1"/>
    <col min="5642" max="5642" width="13.7109375" style="89" customWidth="1"/>
    <col min="5643" max="5643" width="18.28515625" style="89" customWidth="1"/>
    <col min="5644" max="5888" width="9.140625" style="89"/>
    <col min="5889" max="5889" width="22.85546875" style="89" customWidth="1"/>
    <col min="5890" max="5890" width="19.140625" style="89" customWidth="1"/>
    <col min="5891" max="5891" width="20" style="89" customWidth="1"/>
    <col min="5892" max="5892" width="18" style="89" customWidth="1"/>
    <col min="5893" max="5893" width="19.7109375" style="89" customWidth="1"/>
    <col min="5894" max="5894" width="16.140625" style="89" customWidth="1"/>
    <col min="5895" max="5895" width="16.42578125" style="89" customWidth="1"/>
    <col min="5896" max="5896" width="12.140625" style="89" customWidth="1"/>
    <col min="5897" max="5897" width="13.140625" style="89" customWidth="1"/>
    <col min="5898" max="5898" width="13.7109375" style="89" customWidth="1"/>
    <col min="5899" max="5899" width="18.28515625" style="89" customWidth="1"/>
    <col min="5900" max="6144" width="9.140625" style="89"/>
    <col min="6145" max="6145" width="22.85546875" style="89" customWidth="1"/>
    <col min="6146" max="6146" width="19.140625" style="89" customWidth="1"/>
    <col min="6147" max="6147" width="20" style="89" customWidth="1"/>
    <col min="6148" max="6148" width="18" style="89" customWidth="1"/>
    <col min="6149" max="6149" width="19.7109375" style="89" customWidth="1"/>
    <col min="6150" max="6150" width="16.140625" style="89" customWidth="1"/>
    <col min="6151" max="6151" width="16.42578125" style="89" customWidth="1"/>
    <col min="6152" max="6152" width="12.140625" style="89" customWidth="1"/>
    <col min="6153" max="6153" width="13.140625" style="89" customWidth="1"/>
    <col min="6154" max="6154" width="13.7109375" style="89" customWidth="1"/>
    <col min="6155" max="6155" width="18.28515625" style="89" customWidth="1"/>
    <col min="6156" max="6400" width="9.140625" style="89"/>
    <col min="6401" max="6401" width="22.85546875" style="89" customWidth="1"/>
    <col min="6402" max="6402" width="19.140625" style="89" customWidth="1"/>
    <col min="6403" max="6403" width="20" style="89" customWidth="1"/>
    <col min="6404" max="6404" width="18" style="89" customWidth="1"/>
    <col min="6405" max="6405" width="19.7109375" style="89" customWidth="1"/>
    <col min="6406" max="6406" width="16.140625" style="89" customWidth="1"/>
    <col min="6407" max="6407" width="16.42578125" style="89" customWidth="1"/>
    <col min="6408" max="6408" width="12.140625" style="89" customWidth="1"/>
    <col min="6409" max="6409" width="13.140625" style="89" customWidth="1"/>
    <col min="6410" max="6410" width="13.7109375" style="89" customWidth="1"/>
    <col min="6411" max="6411" width="18.28515625" style="89" customWidth="1"/>
    <col min="6412" max="6656" width="9.140625" style="89"/>
    <col min="6657" max="6657" width="22.85546875" style="89" customWidth="1"/>
    <col min="6658" max="6658" width="19.140625" style="89" customWidth="1"/>
    <col min="6659" max="6659" width="20" style="89" customWidth="1"/>
    <col min="6660" max="6660" width="18" style="89" customWidth="1"/>
    <col min="6661" max="6661" width="19.7109375" style="89" customWidth="1"/>
    <col min="6662" max="6662" width="16.140625" style="89" customWidth="1"/>
    <col min="6663" max="6663" width="16.42578125" style="89" customWidth="1"/>
    <col min="6664" max="6664" width="12.140625" style="89" customWidth="1"/>
    <col min="6665" max="6665" width="13.140625" style="89" customWidth="1"/>
    <col min="6666" max="6666" width="13.7109375" style="89" customWidth="1"/>
    <col min="6667" max="6667" width="18.28515625" style="89" customWidth="1"/>
    <col min="6668" max="6912" width="9.140625" style="89"/>
    <col min="6913" max="6913" width="22.85546875" style="89" customWidth="1"/>
    <col min="6914" max="6914" width="19.140625" style="89" customWidth="1"/>
    <col min="6915" max="6915" width="20" style="89" customWidth="1"/>
    <col min="6916" max="6916" width="18" style="89" customWidth="1"/>
    <col min="6917" max="6917" width="19.7109375" style="89" customWidth="1"/>
    <col min="6918" max="6918" width="16.140625" style="89" customWidth="1"/>
    <col min="6919" max="6919" width="16.42578125" style="89" customWidth="1"/>
    <col min="6920" max="6920" width="12.140625" style="89" customWidth="1"/>
    <col min="6921" max="6921" width="13.140625" style="89" customWidth="1"/>
    <col min="6922" max="6922" width="13.7109375" style="89" customWidth="1"/>
    <col min="6923" max="6923" width="18.28515625" style="89" customWidth="1"/>
    <col min="6924" max="7168" width="9.140625" style="89"/>
    <col min="7169" max="7169" width="22.85546875" style="89" customWidth="1"/>
    <col min="7170" max="7170" width="19.140625" style="89" customWidth="1"/>
    <col min="7171" max="7171" width="20" style="89" customWidth="1"/>
    <col min="7172" max="7172" width="18" style="89" customWidth="1"/>
    <col min="7173" max="7173" width="19.7109375" style="89" customWidth="1"/>
    <col min="7174" max="7174" width="16.140625" style="89" customWidth="1"/>
    <col min="7175" max="7175" width="16.42578125" style="89" customWidth="1"/>
    <col min="7176" max="7176" width="12.140625" style="89" customWidth="1"/>
    <col min="7177" max="7177" width="13.140625" style="89" customWidth="1"/>
    <col min="7178" max="7178" width="13.7109375" style="89" customWidth="1"/>
    <col min="7179" max="7179" width="18.28515625" style="89" customWidth="1"/>
    <col min="7180" max="7424" width="9.140625" style="89"/>
    <col min="7425" max="7425" width="22.85546875" style="89" customWidth="1"/>
    <col min="7426" max="7426" width="19.140625" style="89" customWidth="1"/>
    <col min="7427" max="7427" width="20" style="89" customWidth="1"/>
    <col min="7428" max="7428" width="18" style="89" customWidth="1"/>
    <col min="7429" max="7429" width="19.7109375" style="89" customWidth="1"/>
    <col min="7430" max="7430" width="16.140625" style="89" customWidth="1"/>
    <col min="7431" max="7431" width="16.42578125" style="89" customWidth="1"/>
    <col min="7432" max="7432" width="12.140625" style="89" customWidth="1"/>
    <col min="7433" max="7433" width="13.140625" style="89" customWidth="1"/>
    <col min="7434" max="7434" width="13.7109375" style="89" customWidth="1"/>
    <col min="7435" max="7435" width="18.28515625" style="89" customWidth="1"/>
    <col min="7436" max="7680" width="9.140625" style="89"/>
    <col min="7681" max="7681" width="22.85546875" style="89" customWidth="1"/>
    <col min="7682" max="7682" width="19.140625" style="89" customWidth="1"/>
    <col min="7683" max="7683" width="20" style="89" customWidth="1"/>
    <col min="7684" max="7684" width="18" style="89" customWidth="1"/>
    <col min="7685" max="7685" width="19.7109375" style="89" customWidth="1"/>
    <col min="7686" max="7686" width="16.140625" style="89" customWidth="1"/>
    <col min="7687" max="7687" width="16.42578125" style="89" customWidth="1"/>
    <col min="7688" max="7688" width="12.140625" style="89" customWidth="1"/>
    <col min="7689" max="7689" width="13.140625" style="89" customWidth="1"/>
    <col min="7690" max="7690" width="13.7109375" style="89" customWidth="1"/>
    <col min="7691" max="7691" width="18.28515625" style="89" customWidth="1"/>
    <col min="7692" max="7936" width="9.140625" style="89"/>
    <col min="7937" max="7937" width="22.85546875" style="89" customWidth="1"/>
    <col min="7938" max="7938" width="19.140625" style="89" customWidth="1"/>
    <col min="7939" max="7939" width="20" style="89" customWidth="1"/>
    <col min="7940" max="7940" width="18" style="89" customWidth="1"/>
    <col min="7941" max="7941" width="19.7109375" style="89" customWidth="1"/>
    <col min="7942" max="7942" width="16.140625" style="89" customWidth="1"/>
    <col min="7943" max="7943" width="16.42578125" style="89" customWidth="1"/>
    <col min="7944" max="7944" width="12.140625" style="89" customWidth="1"/>
    <col min="7945" max="7945" width="13.140625" style="89" customWidth="1"/>
    <col min="7946" max="7946" width="13.7109375" style="89" customWidth="1"/>
    <col min="7947" max="7947" width="18.28515625" style="89" customWidth="1"/>
    <col min="7948" max="8192" width="9.140625" style="89"/>
    <col min="8193" max="8193" width="22.85546875" style="89" customWidth="1"/>
    <col min="8194" max="8194" width="19.140625" style="89" customWidth="1"/>
    <col min="8195" max="8195" width="20" style="89" customWidth="1"/>
    <col min="8196" max="8196" width="18" style="89" customWidth="1"/>
    <col min="8197" max="8197" width="19.7109375" style="89" customWidth="1"/>
    <col min="8198" max="8198" width="16.140625" style="89" customWidth="1"/>
    <col min="8199" max="8199" width="16.42578125" style="89" customWidth="1"/>
    <col min="8200" max="8200" width="12.140625" style="89" customWidth="1"/>
    <col min="8201" max="8201" width="13.140625" style="89" customWidth="1"/>
    <col min="8202" max="8202" width="13.7109375" style="89" customWidth="1"/>
    <col min="8203" max="8203" width="18.28515625" style="89" customWidth="1"/>
    <col min="8204" max="8448" width="9.140625" style="89"/>
    <col min="8449" max="8449" width="22.85546875" style="89" customWidth="1"/>
    <col min="8450" max="8450" width="19.140625" style="89" customWidth="1"/>
    <col min="8451" max="8451" width="20" style="89" customWidth="1"/>
    <col min="8452" max="8452" width="18" style="89" customWidth="1"/>
    <col min="8453" max="8453" width="19.7109375" style="89" customWidth="1"/>
    <col min="8454" max="8454" width="16.140625" style="89" customWidth="1"/>
    <col min="8455" max="8455" width="16.42578125" style="89" customWidth="1"/>
    <col min="8456" max="8456" width="12.140625" style="89" customWidth="1"/>
    <col min="8457" max="8457" width="13.140625" style="89" customWidth="1"/>
    <col min="8458" max="8458" width="13.7109375" style="89" customWidth="1"/>
    <col min="8459" max="8459" width="18.28515625" style="89" customWidth="1"/>
    <col min="8460" max="8704" width="9.140625" style="89"/>
    <col min="8705" max="8705" width="22.85546875" style="89" customWidth="1"/>
    <col min="8706" max="8706" width="19.140625" style="89" customWidth="1"/>
    <col min="8707" max="8707" width="20" style="89" customWidth="1"/>
    <col min="8708" max="8708" width="18" style="89" customWidth="1"/>
    <col min="8709" max="8709" width="19.7109375" style="89" customWidth="1"/>
    <col min="8710" max="8710" width="16.140625" style="89" customWidth="1"/>
    <col min="8711" max="8711" width="16.42578125" style="89" customWidth="1"/>
    <col min="8712" max="8712" width="12.140625" style="89" customWidth="1"/>
    <col min="8713" max="8713" width="13.140625" style="89" customWidth="1"/>
    <col min="8714" max="8714" width="13.7109375" style="89" customWidth="1"/>
    <col min="8715" max="8715" width="18.28515625" style="89" customWidth="1"/>
    <col min="8716" max="8960" width="9.140625" style="89"/>
    <col min="8961" max="8961" width="22.85546875" style="89" customWidth="1"/>
    <col min="8962" max="8962" width="19.140625" style="89" customWidth="1"/>
    <col min="8963" max="8963" width="20" style="89" customWidth="1"/>
    <col min="8964" max="8964" width="18" style="89" customWidth="1"/>
    <col min="8965" max="8965" width="19.7109375" style="89" customWidth="1"/>
    <col min="8966" max="8966" width="16.140625" style="89" customWidth="1"/>
    <col min="8967" max="8967" width="16.42578125" style="89" customWidth="1"/>
    <col min="8968" max="8968" width="12.140625" style="89" customWidth="1"/>
    <col min="8969" max="8969" width="13.140625" style="89" customWidth="1"/>
    <col min="8970" max="8970" width="13.7109375" style="89" customWidth="1"/>
    <col min="8971" max="8971" width="18.28515625" style="89" customWidth="1"/>
    <col min="8972" max="9216" width="9.140625" style="89"/>
    <col min="9217" max="9217" width="22.85546875" style="89" customWidth="1"/>
    <col min="9218" max="9218" width="19.140625" style="89" customWidth="1"/>
    <col min="9219" max="9219" width="20" style="89" customWidth="1"/>
    <col min="9220" max="9220" width="18" style="89" customWidth="1"/>
    <col min="9221" max="9221" width="19.7109375" style="89" customWidth="1"/>
    <col min="9222" max="9222" width="16.140625" style="89" customWidth="1"/>
    <col min="9223" max="9223" width="16.42578125" style="89" customWidth="1"/>
    <col min="9224" max="9224" width="12.140625" style="89" customWidth="1"/>
    <col min="9225" max="9225" width="13.140625" style="89" customWidth="1"/>
    <col min="9226" max="9226" width="13.7109375" style="89" customWidth="1"/>
    <col min="9227" max="9227" width="18.28515625" style="89" customWidth="1"/>
    <col min="9228" max="9472" width="9.140625" style="89"/>
    <col min="9473" max="9473" width="22.85546875" style="89" customWidth="1"/>
    <col min="9474" max="9474" width="19.140625" style="89" customWidth="1"/>
    <col min="9475" max="9475" width="20" style="89" customWidth="1"/>
    <col min="9476" max="9476" width="18" style="89" customWidth="1"/>
    <col min="9477" max="9477" width="19.7109375" style="89" customWidth="1"/>
    <col min="9478" max="9478" width="16.140625" style="89" customWidth="1"/>
    <col min="9479" max="9479" width="16.42578125" style="89" customWidth="1"/>
    <col min="9480" max="9480" width="12.140625" style="89" customWidth="1"/>
    <col min="9481" max="9481" width="13.140625" style="89" customWidth="1"/>
    <col min="9482" max="9482" width="13.7109375" style="89" customWidth="1"/>
    <col min="9483" max="9483" width="18.28515625" style="89" customWidth="1"/>
    <col min="9484" max="9728" width="9.140625" style="89"/>
    <col min="9729" max="9729" width="22.85546875" style="89" customWidth="1"/>
    <col min="9730" max="9730" width="19.140625" style="89" customWidth="1"/>
    <col min="9731" max="9731" width="20" style="89" customWidth="1"/>
    <col min="9732" max="9732" width="18" style="89" customWidth="1"/>
    <col min="9733" max="9733" width="19.7109375" style="89" customWidth="1"/>
    <col min="9734" max="9734" width="16.140625" style="89" customWidth="1"/>
    <col min="9735" max="9735" width="16.42578125" style="89" customWidth="1"/>
    <col min="9736" max="9736" width="12.140625" style="89" customWidth="1"/>
    <col min="9737" max="9737" width="13.140625" style="89" customWidth="1"/>
    <col min="9738" max="9738" width="13.7109375" style="89" customWidth="1"/>
    <col min="9739" max="9739" width="18.28515625" style="89" customWidth="1"/>
    <col min="9740" max="9984" width="9.140625" style="89"/>
    <col min="9985" max="9985" width="22.85546875" style="89" customWidth="1"/>
    <col min="9986" max="9986" width="19.140625" style="89" customWidth="1"/>
    <col min="9987" max="9987" width="20" style="89" customWidth="1"/>
    <col min="9988" max="9988" width="18" style="89" customWidth="1"/>
    <col min="9989" max="9989" width="19.7109375" style="89" customWidth="1"/>
    <col min="9990" max="9990" width="16.140625" style="89" customWidth="1"/>
    <col min="9991" max="9991" width="16.42578125" style="89" customWidth="1"/>
    <col min="9992" max="9992" width="12.140625" style="89" customWidth="1"/>
    <col min="9993" max="9993" width="13.140625" style="89" customWidth="1"/>
    <col min="9994" max="9994" width="13.7109375" style="89" customWidth="1"/>
    <col min="9995" max="9995" width="18.28515625" style="89" customWidth="1"/>
    <col min="9996" max="10240" width="9.140625" style="89"/>
    <col min="10241" max="10241" width="22.85546875" style="89" customWidth="1"/>
    <col min="10242" max="10242" width="19.140625" style="89" customWidth="1"/>
    <col min="10243" max="10243" width="20" style="89" customWidth="1"/>
    <col min="10244" max="10244" width="18" style="89" customWidth="1"/>
    <col min="10245" max="10245" width="19.7109375" style="89" customWidth="1"/>
    <col min="10246" max="10246" width="16.140625" style="89" customWidth="1"/>
    <col min="10247" max="10247" width="16.42578125" style="89" customWidth="1"/>
    <col min="10248" max="10248" width="12.140625" style="89" customWidth="1"/>
    <col min="10249" max="10249" width="13.140625" style="89" customWidth="1"/>
    <col min="10250" max="10250" width="13.7109375" style="89" customWidth="1"/>
    <col min="10251" max="10251" width="18.28515625" style="89" customWidth="1"/>
    <col min="10252" max="10496" width="9.140625" style="89"/>
    <col min="10497" max="10497" width="22.85546875" style="89" customWidth="1"/>
    <col min="10498" max="10498" width="19.140625" style="89" customWidth="1"/>
    <col min="10499" max="10499" width="20" style="89" customWidth="1"/>
    <col min="10500" max="10500" width="18" style="89" customWidth="1"/>
    <col min="10501" max="10501" width="19.7109375" style="89" customWidth="1"/>
    <col min="10502" max="10502" width="16.140625" style="89" customWidth="1"/>
    <col min="10503" max="10503" width="16.42578125" style="89" customWidth="1"/>
    <col min="10504" max="10504" width="12.140625" style="89" customWidth="1"/>
    <col min="10505" max="10505" width="13.140625" style="89" customWidth="1"/>
    <col min="10506" max="10506" width="13.7109375" style="89" customWidth="1"/>
    <col min="10507" max="10507" width="18.28515625" style="89" customWidth="1"/>
    <col min="10508" max="10752" width="9.140625" style="89"/>
    <col min="10753" max="10753" width="22.85546875" style="89" customWidth="1"/>
    <col min="10754" max="10754" width="19.140625" style="89" customWidth="1"/>
    <col min="10755" max="10755" width="20" style="89" customWidth="1"/>
    <col min="10756" max="10756" width="18" style="89" customWidth="1"/>
    <col min="10757" max="10757" width="19.7109375" style="89" customWidth="1"/>
    <col min="10758" max="10758" width="16.140625" style="89" customWidth="1"/>
    <col min="10759" max="10759" width="16.42578125" style="89" customWidth="1"/>
    <col min="10760" max="10760" width="12.140625" style="89" customWidth="1"/>
    <col min="10761" max="10761" width="13.140625" style="89" customWidth="1"/>
    <col min="10762" max="10762" width="13.7109375" style="89" customWidth="1"/>
    <col min="10763" max="10763" width="18.28515625" style="89" customWidth="1"/>
    <col min="10764" max="11008" width="9.140625" style="89"/>
    <col min="11009" max="11009" width="22.85546875" style="89" customWidth="1"/>
    <col min="11010" max="11010" width="19.140625" style="89" customWidth="1"/>
    <col min="11011" max="11011" width="20" style="89" customWidth="1"/>
    <col min="11012" max="11012" width="18" style="89" customWidth="1"/>
    <col min="11013" max="11013" width="19.7109375" style="89" customWidth="1"/>
    <col min="11014" max="11014" width="16.140625" style="89" customWidth="1"/>
    <col min="11015" max="11015" width="16.42578125" style="89" customWidth="1"/>
    <col min="11016" max="11016" width="12.140625" style="89" customWidth="1"/>
    <col min="11017" max="11017" width="13.140625" style="89" customWidth="1"/>
    <col min="11018" max="11018" width="13.7109375" style="89" customWidth="1"/>
    <col min="11019" max="11019" width="18.28515625" style="89" customWidth="1"/>
    <col min="11020" max="11264" width="9.140625" style="89"/>
    <col min="11265" max="11265" width="22.85546875" style="89" customWidth="1"/>
    <col min="11266" max="11266" width="19.140625" style="89" customWidth="1"/>
    <col min="11267" max="11267" width="20" style="89" customWidth="1"/>
    <col min="11268" max="11268" width="18" style="89" customWidth="1"/>
    <col min="11269" max="11269" width="19.7109375" style="89" customWidth="1"/>
    <col min="11270" max="11270" width="16.140625" style="89" customWidth="1"/>
    <col min="11271" max="11271" width="16.42578125" style="89" customWidth="1"/>
    <col min="11272" max="11272" width="12.140625" style="89" customWidth="1"/>
    <col min="11273" max="11273" width="13.140625" style="89" customWidth="1"/>
    <col min="11274" max="11274" width="13.7109375" style="89" customWidth="1"/>
    <col min="11275" max="11275" width="18.28515625" style="89" customWidth="1"/>
    <col min="11276" max="11520" width="9.140625" style="89"/>
    <col min="11521" max="11521" width="22.85546875" style="89" customWidth="1"/>
    <col min="11522" max="11522" width="19.140625" style="89" customWidth="1"/>
    <col min="11523" max="11523" width="20" style="89" customWidth="1"/>
    <col min="11524" max="11524" width="18" style="89" customWidth="1"/>
    <col min="11525" max="11525" width="19.7109375" style="89" customWidth="1"/>
    <col min="11526" max="11526" width="16.140625" style="89" customWidth="1"/>
    <col min="11527" max="11527" width="16.42578125" style="89" customWidth="1"/>
    <col min="11528" max="11528" width="12.140625" style="89" customWidth="1"/>
    <col min="11529" max="11529" width="13.140625" style="89" customWidth="1"/>
    <col min="11530" max="11530" width="13.7109375" style="89" customWidth="1"/>
    <col min="11531" max="11531" width="18.28515625" style="89" customWidth="1"/>
    <col min="11532" max="11776" width="9.140625" style="89"/>
    <col min="11777" max="11777" width="22.85546875" style="89" customWidth="1"/>
    <col min="11778" max="11778" width="19.140625" style="89" customWidth="1"/>
    <col min="11779" max="11779" width="20" style="89" customWidth="1"/>
    <col min="11780" max="11780" width="18" style="89" customWidth="1"/>
    <col min="11781" max="11781" width="19.7109375" style="89" customWidth="1"/>
    <col min="11782" max="11782" width="16.140625" style="89" customWidth="1"/>
    <col min="11783" max="11783" width="16.42578125" style="89" customWidth="1"/>
    <col min="11784" max="11784" width="12.140625" style="89" customWidth="1"/>
    <col min="11785" max="11785" width="13.140625" style="89" customWidth="1"/>
    <col min="11786" max="11786" width="13.7109375" style="89" customWidth="1"/>
    <col min="11787" max="11787" width="18.28515625" style="89" customWidth="1"/>
    <col min="11788" max="12032" width="9.140625" style="89"/>
    <col min="12033" max="12033" width="22.85546875" style="89" customWidth="1"/>
    <col min="12034" max="12034" width="19.140625" style="89" customWidth="1"/>
    <col min="12035" max="12035" width="20" style="89" customWidth="1"/>
    <col min="12036" max="12036" width="18" style="89" customWidth="1"/>
    <col min="12037" max="12037" width="19.7109375" style="89" customWidth="1"/>
    <col min="12038" max="12038" width="16.140625" style="89" customWidth="1"/>
    <col min="12039" max="12039" width="16.42578125" style="89" customWidth="1"/>
    <col min="12040" max="12040" width="12.140625" style="89" customWidth="1"/>
    <col min="12041" max="12041" width="13.140625" style="89" customWidth="1"/>
    <col min="12042" max="12042" width="13.7109375" style="89" customWidth="1"/>
    <col min="12043" max="12043" width="18.28515625" style="89" customWidth="1"/>
    <col min="12044" max="12288" width="9.140625" style="89"/>
    <col min="12289" max="12289" width="22.85546875" style="89" customWidth="1"/>
    <col min="12290" max="12290" width="19.140625" style="89" customWidth="1"/>
    <col min="12291" max="12291" width="20" style="89" customWidth="1"/>
    <col min="12292" max="12292" width="18" style="89" customWidth="1"/>
    <col min="12293" max="12293" width="19.7109375" style="89" customWidth="1"/>
    <col min="12294" max="12294" width="16.140625" style="89" customWidth="1"/>
    <col min="12295" max="12295" width="16.42578125" style="89" customWidth="1"/>
    <col min="12296" max="12296" width="12.140625" style="89" customWidth="1"/>
    <col min="12297" max="12297" width="13.140625" style="89" customWidth="1"/>
    <col min="12298" max="12298" width="13.7109375" style="89" customWidth="1"/>
    <col min="12299" max="12299" width="18.28515625" style="89" customWidth="1"/>
    <col min="12300" max="12544" width="9.140625" style="89"/>
    <col min="12545" max="12545" width="22.85546875" style="89" customWidth="1"/>
    <col min="12546" max="12546" width="19.140625" style="89" customWidth="1"/>
    <col min="12547" max="12547" width="20" style="89" customWidth="1"/>
    <col min="12548" max="12548" width="18" style="89" customWidth="1"/>
    <col min="12549" max="12549" width="19.7109375" style="89" customWidth="1"/>
    <col min="12550" max="12550" width="16.140625" style="89" customWidth="1"/>
    <col min="12551" max="12551" width="16.42578125" style="89" customWidth="1"/>
    <col min="12552" max="12552" width="12.140625" style="89" customWidth="1"/>
    <col min="12553" max="12553" width="13.140625" style="89" customWidth="1"/>
    <col min="12554" max="12554" width="13.7109375" style="89" customWidth="1"/>
    <col min="12555" max="12555" width="18.28515625" style="89" customWidth="1"/>
    <col min="12556" max="12800" width="9.140625" style="89"/>
    <col min="12801" max="12801" width="22.85546875" style="89" customWidth="1"/>
    <col min="12802" max="12802" width="19.140625" style="89" customWidth="1"/>
    <col min="12803" max="12803" width="20" style="89" customWidth="1"/>
    <col min="12804" max="12804" width="18" style="89" customWidth="1"/>
    <col min="12805" max="12805" width="19.7109375" style="89" customWidth="1"/>
    <col min="12806" max="12806" width="16.140625" style="89" customWidth="1"/>
    <col min="12807" max="12807" width="16.42578125" style="89" customWidth="1"/>
    <col min="12808" max="12808" width="12.140625" style="89" customWidth="1"/>
    <col min="12809" max="12809" width="13.140625" style="89" customWidth="1"/>
    <col min="12810" max="12810" width="13.7109375" style="89" customWidth="1"/>
    <col min="12811" max="12811" width="18.28515625" style="89" customWidth="1"/>
    <col min="12812" max="13056" width="9.140625" style="89"/>
    <col min="13057" max="13057" width="22.85546875" style="89" customWidth="1"/>
    <col min="13058" max="13058" width="19.140625" style="89" customWidth="1"/>
    <col min="13059" max="13059" width="20" style="89" customWidth="1"/>
    <col min="13060" max="13060" width="18" style="89" customWidth="1"/>
    <col min="13061" max="13061" width="19.7109375" style="89" customWidth="1"/>
    <col min="13062" max="13062" width="16.140625" style="89" customWidth="1"/>
    <col min="13063" max="13063" width="16.42578125" style="89" customWidth="1"/>
    <col min="13064" max="13064" width="12.140625" style="89" customWidth="1"/>
    <col min="13065" max="13065" width="13.140625" style="89" customWidth="1"/>
    <col min="13066" max="13066" width="13.7109375" style="89" customWidth="1"/>
    <col min="13067" max="13067" width="18.28515625" style="89" customWidth="1"/>
    <col min="13068" max="13312" width="9.140625" style="89"/>
    <col min="13313" max="13313" width="22.85546875" style="89" customWidth="1"/>
    <col min="13314" max="13314" width="19.140625" style="89" customWidth="1"/>
    <col min="13315" max="13315" width="20" style="89" customWidth="1"/>
    <col min="13316" max="13316" width="18" style="89" customWidth="1"/>
    <col min="13317" max="13317" width="19.7109375" style="89" customWidth="1"/>
    <col min="13318" max="13318" width="16.140625" style="89" customWidth="1"/>
    <col min="13319" max="13319" width="16.42578125" style="89" customWidth="1"/>
    <col min="13320" max="13320" width="12.140625" style="89" customWidth="1"/>
    <col min="13321" max="13321" width="13.140625" style="89" customWidth="1"/>
    <col min="13322" max="13322" width="13.7109375" style="89" customWidth="1"/>
    <col min="13323" max="13323" width="18.28515625" style="89" customWidth="1"/>
    <col min="13324" max="13568" width="9.140625" style="89"/>
    <col min="13569" max="13569" width="22.85546875" style="89" customWidth="1"/>
    <col min="13570" max="13570" width="19.140625" style="89" customWidth="1"/>
    <col min="13571" max="13571" width="20" style="89" customWidth="1"/>
    <col min="13572" max="13572" width="18" style="89" customWidth="1"/>
    <col min="13573" max="13573" width="19.7109375" style="89" customWidth="1"/>
    <col min="13574" max="13574" width="16.140625" style="89" customWidth="1"/>
    <col min="13575" max="13575" width="16.42578125" style="89" customWidth="1"/>
    <col min="13576" max="13576" width="12.140625" style="89" customWidth="1"/>
    <col min="13577" max="13577" width="13.140625" style="89" customWidth="1"/>
    <col min="13578" max="13578" width="13.7109375" style="89" customWidth="1"/>
    <col min="13579" max="13579" width="18.28515625" style="89" customWidth="1"/>
    <col min="13580" max="13824" width="9.140625" style="89"/>
    <col min="13825" max="13825" width="22.85546875" style="89" customWidth="1"/>
    <col min="13826" max="13826" width="19.140625" style="89" customWidth="1"/>
    <col min="13827" max="13827" width="20" style="89" customWidth="1"/>
    <col min="13828" max="13828" width="18" style="89" customWidth="1"/>
    <col min="13829" max="13829" width="19.7109375" style="89" customWidth="1"/>
    <col min="13830" max="13830" width="16.140625" style="89" customWidth="1"/>
    <col min="13831" max="13831" width="16.42578125" style="89" customWidth="1"/>
    <col min="13832" max="13832" width="12.140625" style="89" customWidth="1"/>
    <col min="13833" max="13833" width="13.140625" style="89" customWidth="1"/>
    <col min="13834" max="13834" width="13.7109375" style="89" customWidth="1"/>
    <col min="13835" max="13835" width="18.28515625" style="89" customWidth="1"/>
    <col min="13836" max="14080" width="9.140625" style="89"/>
    <col min="14081" max="14081" width="22.85546875" style="89" customWidth="1"/>
    <col min="14082" max="14082" width="19.140625" style="89" customWidth="1"/>
    <col min="14083" max="14083" width="20" style="89" customWidth="1"/>
    <col min="14084" max="14084" width="18" style="89" customWidth="1"/>
    <col min="14085" max="14085" width="19.7109375" style="89" customWidth="1"/>
    <col min="14086" max="14086" width="16.140625" style="89" customWidth="1"/>
    <col min="14087" max="14087" width="16.42578125" style="89" customWidth="1"/>
    <col min="14088" max="14088" width="12.140625" style="89" customWidth="1"/>
    <col min="14089" max="14089" width="13.140625" style="89" customWidth="1"/>
    <col min="14090" max="14090" width="13.7109375" style="89" customWidth="1"/>
    <col min="14091" max="14091" width="18.28515625" style="89" customWidth="1"/>
    <col min="14092" max="14336" width="9.140625" style="89"/>
    <col min="14337" max="14337" width="22.85546875" style="89" customWidth="1"/>
    <col min="14338" max="14338" width="19.140625" style="89" customWidth="1"/>
    <col min="14339" max="14339" width="20" style="89" customWidth="1"/>
    <col min="14340" max="14340" width="18" style="89" customWidth="1"/>
    <col min="14341" max="14341" width="19.7109375" style="89" customWidth="1"/>
    <col min="14342" max="14342" width="16.140625" style="89" customWidth="1"/>
    <col min="14343" max="14343" width="16.42578125" style="89" customWidth="1"/>
    <col min="14344" max="14344" width="12.140625" style="89" customWidth="1"/>
    <col min="14345" max="14345" width="13.140625" style="89" customWidth="1"/>
    <col min="14346" max="14346" width="13.7109375" style="89" customWidth="1"/>
    <col min="14347" max="14347" width="18.28515625" style="89" customWidth="1"/>
    <col min="14348" max="14592" width="9.140625" style="89"/>
    <col min="14593" max="14593" width="22.85546875" style="89" customWidth="1"/>
    <col min="14594" max="14594" width="19.140625" style="89" customWidth="1"/>
    <col min="14595" max="14595" width="20" style="89" customWidth="1"/>
    <col min="14596" max="14596" width="18" style="89" customWidth="1"/>
    <col min="14597" max="14597" width="19.7109375" style="89" customWidth="1"/>
    <col min="14598" max="14598" width="16.140625" style="89" customWidth="1"/>
    <col min="14599" max="14599" width="16.42578125" style="89" customWidth="1"/>
    <col min="14600" max="14600" width="12.140625" style="89" customWidth="1"/>
    <col min="14601" max="14601" width="13.140625" style="89" customWidth="1"/>
    <col min="14602" max="14602" width="13.7109375" style="89" customWidth="1"/>
    <col min="14603" max="14603" width="18.28515625" style="89" customWidth="1"/>
    <col min="14604" max="14848" width="9.140625" style="89"/>
    <col min="14849" max="14849" width="22.85546875" style="89" customWidth="1"/>
    <col min="14850" max="14850" width="19.140625" style="89" customWidth="1"/>
    <col min="14851" max="14851" width="20" style="89" customWidth="1"/>
    <col min="14852" max="14852" width="18" style="89" customWidth="1"/>
    <col min="14853" max="14853" width="19.7109375" style="89" customWidth="1"/>
    <col min="14854" max="14854" width="16.140625" style="89" customWidth="1"/>
    <col min="14855" max="14855" width="16.42578125" style="89" customWidth="1"/>
    <col min="14856" max="14856" width="12.140625" style="89" customWidth="1"/>
    <col min="14857" max="14857" width="13.140625" style="89" customWidth="1"/>
    <col min="14858" max="14858" width="13.7109375" style="89" customWidth="1"/>
    <col min="14859" max="14859" width="18.28515625" style="89" customWidth="1"/>
    <col min="14860" max="15104" width="9.140625" style="89"/>
    <col min="15105" max="15105" width="22.85546875" style="89" customWidth="1"/>
    <col min="15106" max="15106" width="19.140625" style="89" customWidth="1"/>
    <col min="15107" max="15107" width="20" style="89" customWidth="1"/>
    <col min="15108" max="15108" width="18" style="89" customWidth="1"/>
    <col min="15109" max="15109" width="19.7109375" style="89" customWidth="1"/>
    <col min="15110" max="15110" width="16.140625" style="89" customWidth="1"/>
    <col min="15111" max="15111" width="16.42578125" style="89" customWidth="1"/>
    <col min="15112" max="15112" width="12.140625" style="89" customWidth="1"/>
    <col min="15113" max="15113" width="13.140625" style="89" customWidth="1"/>
    <col min="15114" max="15114" width="13.7109375" style="89" customWidth="1"/>
    <col min="15115" max="15115" width="18.28515625" style="89" customWidth="1"/>
    <col min="15116" max="15360" width="9.140625" style="89"/>
    <col min="15361" max="15361" width="22.85546875" style="89" customWidth="1"/>
    <col min="15362" max="15362" width="19.140625" style="89" customWidth="1"/>
    <col min="15363" max="15363" width="20" style="89" customWidth="1"/>
    <col min="15364" max="15364" width="18" style="89" customWidth="1"/>
    <col min="15365" max="15365" width="19.7109375" style="89" customWidth="1"/>
    <col min="15366" max="15366" width="16.140625" style="89" customWidth="1"/>
    <col min="15367" max="15367" width="16.42578125" style="89" customWidth="1"/>
    <col min="15368" max="15368" width="12.140625" style="89" customWidth="1"/>
    <col min="15369" max="15369" width="13.140625" style="89" customWidth="1"/>
    <col min="15370" max="15370" width="13.7109375" style="89" customWidth="1"/>
    <col min="15371" max="15371" width="18.28515625" style="89" customWidth="1"/>
    <col min="15372" max="15616" width="9.140625" style="89"/>
    <col min="15617" max="15617" width="22.85546875" style="89" customWidth="1"/>
    <col min="15618" max="15618" width="19.140625" style="89" customWidth="1"/>
    <col min="15619" max="15619" width="20" style="89" customWidth="1"/>
    <col min="15620" max="15620" width="18" style="89" customWidth="1"/>
    <col min="15621" max="15621" width="19.7109375" style="89" customWidth="1"/>
    <col min="15622" max="15622" width="16.140625" style="89" customWidth="1"/>
    <col min="15623" max="15623" width="16.42578125" style="89" customWidth="1"/>
    <col min="15624" max="15624" width="12.140625" style="89" customWidth="1"/>
    <col min="15625" max="15625" width="13.140625" style="89" customWidth="1"/>
    <col min="15626" max="15626" width="13.7109375" style="89" customWidth="1"/>
    <col min="15627" max="15627" width="18.28515625" style="89" customWidth="1"/>
    <col min="15628" max="15872" width="9.140625" style="89"/>
    <col min="15873" max="15873" width="22.85546875" style="89" customWidth="1"/>
    <col min="15874" max="15874" width="19.140625" style="89" customWidth="1"/>
    <col min="15875" max="15875" width="20" style="89" customWidth="1"/>
    <col min="15876" max="15876" width="18" style="89" customWidth="1"/>
    <col min="15877" max="15877" width="19.7109375" style="89" customWidth="1"/>
    <col min="15878" max="15878" width="16.140625" style="89" customWidth="1"/>
    <col min="15879" max="15879" width="16.42578125" style="89" customWidth="1"/>
    <col min="15880" max="15880" width="12.140625" style="89" customWidth="1"/>
    <col min="15881" max="15881" width="13.140625" style="89" customWidth="1"/>
    <col min="15882" max="15882" width="13.7109375" style="89" customWidth="1"/>
    <col min="15883" max="15883" width="18.28515625" style="89" customWidth="1"/>
    <col min="15884" max="16128" width="9.140625" style="89"/>
    <col min="16129" max="16129" width="22.85546875" style="89" customWidth="1"/>
    <col min="16130" max="16130" width="19.140625" style="89" customWidth="1"/>
    <col min="16131" max="16131" width="20" style="89" customWidth="1"/>
    <col min="16132" max="16132" width="18" style="89" customWidth="1"/>
    <col min="16133" max="16133" width="19.7109375" style="89" customWidth="1"/>
    <col min="16134" max="16134" width="16.140625" style="89" customWidth="1"/>
    <col min="16135" max="16135" width="16.42578125" style="89" customWidth="1"/>
    <col min="16136" max="16136" width="12.140625" style="89" customWidth="1"/>
    <col min="16137" max="16137" width="13.140625" style="89" customWidth="1"/>
    <col min="16138" max="16138" width="13.7109375" style="89" customWidth="1"/>
    <col min="16139" max="16139" width="18.28515625" style="89" customWidth="1"/>
    <col min="16140" max="16384" width="9.140625" style="89"/>
  </cols>
  <sheetData>
    <row r="2" spans="1:10" s="81" customFormat="1" ht="16.5">
      <c r="A2" s="80"/>
      <c r="D2" s="82"/>
      <c r="E2" s="82"/>
      <c r="F2" s="82"/>
      <c r="G2" s="82"/>
      <c r="H2" s="82"/>
      <c r="I2" s="82"/>
    </row>
    <row r="3" spans="1:10" s="86" customFormat="1" ht="15">
      <c r="A3" s="83"/>
      <c r="B3" s="84"/>
      <c r="C3" s="84"/>
      <c r="D3" s="85"/>
      <c r="E3" s="85"/>
    </row>
    <row r="4" spans="1:10" ht="15" customHeight="1">
      <c r="A4" s="87" t="s">
        <v>159</v>
      </c>
      <c r="B4" s="87"/>
      <c r="C4" s="87"/>
      <c r="D4" s="87"/>
      <c r="E4" s="87"/>
      <c r="F4" s="87"/>
      <c r="G4" s="87"/>
      <c r="H4" s="87"/>
      <c r="I4" s="87"/>
      <c r="J4" s="88"/>
    </row>
    <row r="5" spans="1:10" ht="15.75" thickBot="1">
      <c r="A5" s="90"/>
      <c r="B5" s="91"/>
      <c r="C5" s="91"/>
      <c r="D5" s="91"/>
      <c r="E5" s="91"/>
      <c r="F5" s="91"/>
      <c r="G5" s="91"/>
      <c r="H5" s="90"/>
      <c r="I5" s="90"/>
      <c r="J5" s="92"/>
    </row>
    <row r="6" spans="1:10" ht="15" customHeight="1" thickBot="1">
      <c r="A6" s="93"/>
      <c r="B6" s="94" t="s">
        <v>160</v>
      </c>
      <c r="C6" s="95"/>
      <c r="D6" s="95"/>
      <c r="E6" s="95"/>
      <c r="F6" s="95"/>
      <c r="G6" s="96"/>
      <c r="H6" s="97"/>
      <c r="I6" s="97"/>
    </row>
    <row r="7" spans="1:10">
      <c r="A7" s="98" t="s">
        <v>161</v>
      </c>
      <c r="B7" s="99" t="s">
        <v>162</v>
      </c>
      <c r="C7" s="100" t="s">
        <v>163</v>
      </c>
      <c r="D7" s="99" t="s">
        <v>164</v>
      </c>
      <c r="E7" s="101" t="s">
        <v>165</v>
      </c>
      <c r="F7" s="102" t="s">
        <v>166</v>
      </c>
      <c r="G7" s="102" t="s">
        <v>167</v>
      </c>
      <c r="H7" s="102" t="s">
        <v>168</v>
      </c>
      <c r="I7" s="103" t="s">
        <v>169</v>
      </c>
    </row>
    <row r="8" spans="1:10" ht="81.75" customHeight="1">
      <c r="A8" s="104"/>
      <c r="B8" s="105"/>
      <c r="C8" s="106"/>
      <c r="D8" s="105"/>
      <c r="E8" s="107"/>
      <c r="F8" s="108"/>
      <c r="G8" s="108"/>
      <c r="H8" s="108"/>
      <c r="I8" s="109"/>
    </row>
    <row r="9" spans="1:10" s="114" customFormat="1" ht="12.75" customHeight="1">
      <c r="A9" s="110" t="s">
        <v>170</v>
      </c>
      <c r="B9" s="111"/>
      <c r="C9" s="111"/>
      <c r="D9" s="111"/>
      <c r="E9" s="112"/>
      <c r="F9" s="112"/>
      <c r="G9" s="112"/>
      <c r="H9" s="112"/>
      <c r="I9" s="113"/>
    </row>
    <row r="10" spans="1:10" s="114" customFormat="1" ht="15">
      <c r="A10" s="115" t="s">
        <v>19</v>
      </c>
      <c r="B10" s="116"/>
      <c r="C10" s="116"/>
      <c r="D10" s="116">
        <v>29086181.039999999</v>
      </c>
      <c r="E10" s="116">
        <v>0</v>
      </c>
      <c r="F10" s="116"/>
      <c r="G10" s="116">
        <v>1100230.8899999999</v>
      </c>
      <c r="H10" s="116"/>
      <c r="I10" s="117">
        <f>SUM(B10:H10)</f>
        <v>30186411.93</v>
      </c>
      <c r="J10" s="88"/>
    </row>
    <row r="11" spans="1:10">
      <c r="A11" s="115" t="s">
        <v>171</v>
      </c>
      <c r="B11" s="116">
        <f t="shared" ref="B11:I11" si="0">SUM(B12:B14)</f>
        <v>0</v>
      </c>
      <c r="C11" s="116">
        <f t="shared" si="0"/>
        <v>0</v>
      </c>
      <c r="D11" s="116">
        <f t="shared" si="0"/>
        <v>0</v>
      </c>
      <c r="E11" s="116">
        <f t="shared" si="0"/>
        <v>0</v>
      </c>
      <c r="F11" s="116">
        <f t="shared" si="0"/>
        <v>0</v>
      </c>
      <c r="G11" s="116">
        <f t="shared" si="0"/>
        <v>156648.48000000001</v>
      </c>
      <c r="H11" s="116">
        <f t="shared" si="0"/>
        <v>0</v>
      </c>
      <c r="I11" s="117">
        <f t="shared" si="0"/>
        <v>156648.48000000001</v>
      </c>
    </row>
    <row r="12" spans="1:10">
      <c r="A12" s="118" t="s">
        <v>172</v>
      </c>
      <c r="B12" s="119"/>
      <c r="C12" s="119"/>
      <c r="D12" s="119"/>
      <c r="E12" s="119"/>
      <c r="F12" s="119"/>
      <c r="G12" s="120">
        <v>0</v>
      </c>
      <c r="H12" s="120"/>
      <c r="I12" s="121">
        <f>SUM(B12:H12)</f>
        <v>0</v>
      </c>
    </row>
    <row r="13" spans="1:10">
      <c r="A13" s="118" t="s">
        <v>173</v>
      </c>
      <c r="B13" s="120"/>
      <c r="C13" s="120"/>
      <c r="D13" s="120">
        <v>0</v>
      </c>
      <c r="E13" s="120"/>
      <c r="F13" s="119"/>
      <c r="G13" s="120">
        <f>131060.69+25587.79</f>
        <v>156648.48000000001</v>
      </c>
      <c r="H13" s="119"/>
      <c r="I13" s="121">
        <f>SUM(B13:H13)</f>
        <v>156648.48000000001</v>
      </c>
    </row>
    <row r="14" spans="1:10">
      <c r="A14" s="118" t="s">
        <v>174</v>
      </c>
      <c r="B14" s="120"/>
      <c r="C14" s="119"/>
      <c r="D14" s="120"/>
      <c r="E14" s="120"/>
      <c r="F14" s="120"/>
      <c r="G14" s="120"/>
      <c r="H14" s="120"/>
      <c r="I14" s="121">
        <f>SUM(B14:H14)</f>
        <v>0</v>
      </c>
    </row>
    <row r="15" spans="1:10">
      <c r="A15" s="115" t="s">
        <v>175</v>
      </c>
      <c r="B15" s="116">
        <f>SUM(B16:B17)</f>
        <v>0</v>
      </c>
      <c r="C15" s="116">
        <f t="shared" ref="C15:I15" si="1">SUM(C16:C17)</f>
        <v>0</v>
      </c>
      <c r="D15" s="116">
        <f t="shared" si="1"/>
        <v>0</v>
      </c>
      <c r="E15" s="116">
        <f t="shared" si="1"/>
        <v>0</v>
      </c>
      <c r="F15" s="116">
        <f t="shared" si="1"/>
        <v>0</v>
      </c>
      <c r="G15" s="116">
        <f t="shared" si="1"/>
        <v>0</v>
      </c>
      <c r="H15" s="116">
        <f t="shared" si="1"/>
        <v>0</v>
      </c>
      <c r="I15" s="117">
        <f t="shared" si="1"/>
        <v>0</v>
      </c>
    </row>
    <row r="16" spans="1:10">
      <c r="A16" s="118" t="s">
        <v>176</v>
      </c>
      <c r="B16" s="119"/>
      <c r="C16" s="119"/>
      <c r="D16" s="119"/>
      <c r="E16" s="120"/>
      <c r="F16" s="120"/>
      <c r="G16" s="120"/>
      <c r="H16" s="119"/>
      <c r="I16" s="121">
        <f>SUM(B16:H16)</f>
        <v>0</v>
      </c>
    </row>
    <row r="17" spans="1:9">
      <c r="A17" s="118" t="s">
        <v>173</v>
      </c>
      <c r="B17" s="120"/>
      <c r="C17" s="119"/>
      <c r="D17" s="120"/>
      <c r="E17" s="120"/>
      <c r="F17" s="119"/>
      <c r="G17" s="120">
        <v>0</v>
      </c>
      <c r="H17" s="120"/>
      <c r="I17" s="121">
        <f>SUM(B17:H17)</f>
        <v>0</v>
      </c>
    </row>
    <row r="18" spans="1:9">
      <c r="A18" s="115" t="s">
        <v>20</v>
      </c>
      <c r="B18" s="116">
        <f t="shared" ref="B18:I18" si="2">B10+B11-B15</f>
        <v>0</v>
      </c>
      <c r="C18" s="116">
        <f t="shared" si="2"/>
        <v>0</v>
      </c>
      <c r="D18" s="116">
        <f t="shared" si="2"/>
        <v>29086181.039999999</v>
      </c>
      <c r="E18" s="116">
        <f t="shared" si="2"/>
        <v>0</v>
      </c>
      <c r="F18" s="116">
        <f t="shared" si="2"/>
        <v>0</v>
      </c>
      <c r="G18" s="116">
        <f t="shared" si="2"/>
        <v>1256879.3699999999</v>
      </c>
      <c r="H18" s="116">
        <f t="shared" si="2"/>
        <v>0</v>
      </c>
      <c r="I18" s="117">
        <f t="shared" si="2"/>
        <v>30343060.41</v>
      </c>
    </row>
    <row r="19" spans="1:9">
      <c r="A19" s="122" t="s">
        <v>177</v>
      </c>
      <c r="B19" s="123"/>
      <c r="C19" s="123"/>
      <c r="D19" s="123"/>
      <c r="E19" s="123"/>
      <c r="F19" s="123"/>
      <c r="G19" s="123"/>
      <c r="H19" s="123"/>
      <c r="I19" s="124"/>
    </row>
    <row r="20" spans="1:9">
      <c r="A20" s="115" t="s">
        <v>19</v>
      </c>
      <c r="B20" s="116"/>
      <c r="C20" s="116"/>
      <c r="D20" s="116">
        <v>10134912.91</v>
      </c>
      <c r="E20" s="116">
        <v>0</v>
      </c>
      <c r="F20" s="116"/>
      <c r="G20" s="116">
        <v>1072867.6399999999</v>
      </c>
      <c r="H20" s="116"/>
      <c r="I20" s="117">
        <f>SUM(B20:H20)</f>
        <v>11207780.550000001</v>
      </c>
    </row>
    <row r="21" spans="1:9">
      <c r="A21" s="115" t="s">
        <v>171</v>
      </c>
      <c r="B21" s="116">
        <f>SUM(B22:B24)</f>
        <v>0</v>
      </c>
      <c r="C21" s="116">
        <f t="shared" ref="C21:I21" si="3">SUM(C22:C24)</f>
        <v>0</v>
      </c>
      <c r="D21" s="116">
        <f t="shared" si="3"/>
        <v>752204.81</v>
      </c>
      <c r="E21" s="116">
        <f t="shared" si="3"/>
        <v>0</v>
      </c>
      <c r="F21" s="116">
        <f t="shared" si="3"/>
        <v>0</v>
      </c>
      <c r="G21" s="116">
        <f t="shared" si="3"/>
        <v>172264.5</v>
      </c>
      <c r="H21" s="116">
        <f t="shared" si="3"/>
        <v>0</v>
      </c>
      <c r="I21" s="117">
        <f t="shared" si="3"/>
        <v>924469.31</v>
      </c>
    </row>
    <row r="22" spans="1:9">
      <c r="A22" s="118" t="s">
        <v>178</v>
      </c>
      <c r="B22" s="120"/>
      <c r="C22" s="120"/>
      <c r="D22" s="120">
        <f>653721.17+98483.64</f>
        <v>752204.81</v>
      </c>
      <c r="E22" s="120">
        <v>0</v>
      </c>
      <c r="F22" s="120"/>
      <c r="G22" s="120">
        <v>15616.02</v>
      </c>
      <c r="H22" s="119"/>
      <c r="I22" s="121">
        <f t="shared" ref="I22:I27" si="4">SUM(B22:H22)</f>
        <v>767820.83000000007</v>
      </c>
    </row>
    <row r="23" spans="1:9">
      <c r="A23" s="118" t="s">
        <v>173</v>
      </c>
      <c r="B23" s="119"/>
      <c r="C23" s="119"/>
      <c r="D23" s="120">
        <v>0</v>
      </c>
      <c r="E23" s="120">
        <v>0</v>
      </c>
      <c r="F23" s="119"/>
      <c r="G23" s="120">
        <f>131060.69+25587.79</f>
        <v>156648.48000000001</v>
      </c>
      <c r="H23" s="119"/>
      <c r="I23" s="121">
        <f t="shared" si="4"/>
        <v>156648.48000000001</v>
      </c>
    </row>
    <row r="24" spans="1:9">
      <c r="A24" s="118" t="s">
        <v>174</v>
      </c>
      <c r="B24" s="119"/>
      <c r="C24" s="119"/>
      <c r="D24" s="119"/>
      <c r="E24" s="119"/>
      <c r="F24" s="119"/>
      <c r="G24" s="119"/>
      <c r="H24" s="119"/>
      <c r="I24" s="121">
        <f t="shared" si="4"/>
        <v>0</v>
      </c>
    </row>
    <row r="25" spans="1:9">
      <c r="A25" s="115" t="s">
        <v>175</v>
      </c>
      <c r="B25" s="116">
        <f>SUM(B26:B27)</f>
        <v>0</v>
      </c>
      <c r="C25" s="116">
        <f t="shared" ref="C25:I25" si="5">SUM(C26:C27)</f>
        <v>0</v>
      </c>
      <c r="D25" s="116">
        <f t="shared" si="5"/>
        <v>0</v>
      </c>
      <c r="E25" s="116">
        <f t="shared" si="5"/>
        <v>0</v>
      </c>
      <c r="F25" s="116">
        <f t="shared" si="5"/>
        <v>0</v>
      </c>
      <c r="G25" s="116">
        <f t="shared" si="5"/>
        <v>0</v>
      </c>
      <c r="H25" s="116">
        <f t="shared" si="5"/>
        <v>0</v>
      </c>
      <c r="I25" s="117">
        <f t="shared" si="5"/>
        <v>0</v>
      </c>
    </row>
    <row r="26" spans="1:9">
      <c r="A26" s="118" t="s">
        <v>176</v>
      </c>
      <c r="B26" s="119"/>
      <c r="C26" s="119"/>
      <c r="D26" s="119"/>
      <c r="E26" s="120"/>
      <c r="F26" s="120"/>
      <c r="G26" s="120"/>
      <c r="H26" s="119"/>
      <c r="I26" s="121">
        <f t="shared" si="4"/>
        <v>0</v>
      </c>
    </row>
    <row r="27" spans="1:9">
      <c r="A27" s="118" t="s">
        <v>173</v>
      </c>
      <c r="B27" s="119"/>
      <c r="C27" s="119"/>
      <c r="D27" s="120"/>
      <c r="E27" s="120"/>
      <c r="F27" s="119"/>
      <c r="G27" s="120"/>
      <c r="H27" s="120"/>
      <c r="I27" s="121">
        <f t="shared" si="4"/>
        <v>0</v>
      </c>
    </row>
    <row r="28" spans="1:9">
      <c r="A28" s="115" t="s">
        <v>20</v>
      </c>
      <c r="B28" s="116">
        <f>B20+B21-B25</f>
        <v>0</v>
      </c>
      <c r="C28" s="116">
        <f t="shared" ref="C28:I28" si="6">C20+C21-C25</f>
        <v>0</v>
      </c>
      <c r="D28" s="116">
        <f t="shared" si="6"/>
        <v>10887117.720000001</v>
      </c>
      <c r="E28" s="116">
        <f t="shared" si="6"/>
        <v>0</v>
      </c>
      <c r="F28" s="116">
        <f t="shared" si="6"/>
        <v>0</v>
      </c>
      <c r="G28" s="116">
        <f t="shared" si="6"/>
        <v>1245132.1399999999</v>
      </c>
      <c r="H28" s="116">
        <f t="shared" si="6"/>
        <v>0</v>
      </c>
      <c r="I28" s="117">
        <f t="shared" si="6"/>
        <v>12132249.860000001</v>
      </c>
    </row>
    <row r="29" spans="1:9">
      <c r="A29" s="122" t="s">
        <v>179</v>
      </c>
      <c r="B29" s="123"/>
      <c r="C29" s="123"/>
      <c r="D29" s="123"/>
      <c r="E29" s="123"/>
      <c r="F29" s="123"/>
      <c r="G29" s="123"/>
      <c r="H29" s="123"/>
      <c r="I29" s="124"/>
    </row>
    <row r="30" spans="1:9">
      <c r="A30" s="115" t="s">
        <v>19</v>
      </c>
      <c r="B30" s="116"/>
      <c r="C30" s="116"/>
      <c r="D30" s="116"/>
      <c r="E30" s="116"/>
      <c r="F30" s="116"/>
      <c r="G30" s="116"/>
      <c r="H30" s="116"/>
      <c r="I30" s="117">
        <f>SUM(B30:H30)</f>
        <v>0</v>
      </c>
    </row>
    <row r="31" spans="1:9">
      <c r="A31" s="118" t="s">
        <v>180</v>
      </c>
      <c r="B31" s="120"/>
      <c r="C31" s="120"/>
      <c r="D31" s="120"/>
      <c r="E31" s="120"/>
      <c r="F31" s="120"/>
      <c r="G31" s="120"/>
      <c r="H31" s="119"/>
      <c r="I31" s="121">
        <f>SUM(B31:H31)</f>
        <v>0</v>
      </c>
    </row>
    <row r="32" spans="1:9">
      <c r="A32" s="118" t="s">
        <v>181</v>
      </c>
      <c r="B32" s="125"/>
      <c r="C32" s="125"/>
      <c r="D32" s="125"/>
      <c r="E32" s="125"/>
      <c r="F32" s="125"/>
      <c r="G32" s="125"/>
      <c r="H32" s="126"/>
      <c r="I32" s="121">
        <f>SUM(B32:H32)</f>
        <v>0</v>
      </c>
    </row>
    <row r="33" spans="1:9">
      <c r="A33" s="115" t="s">
        <v>20</v>
      </c>
      <c r="B33" s="127">
        <f>B30+B31-B32</f>
        <v>0</v>
      </c>
      <c r="C33" s="127">
        <f t="shared" ref="C33:I33" si="7">C30+C31-C32</f>
        <v>0</v>
      </c>
      <c r="D33" s="127">
        <f t="shared" si="7"/>
        <v>0</v>
      </c>
      <c r="E33" s="127">
        <f t="shared" si="7"/>
        <v>0</v>
      </c>
      <c r="F33" s="127">
        <f t="shared" si="7"/>
        <v>0</v>
      </c>
      <c r="G33" s="127">
        <f t="shared" si="7"/>
        <v>0</v>
      </c>
      <c r="H33" s="127">
        <f t="shared" si="7"/>
        <v>0</v>
      </c>
      <c r="I33" s="128">
        <f t="shared" si="7"/>
        <v>0</v>
      </c>
    </row>
    <row r="34" spans="1:9">
      <c r="A34" s="110" t="s">
        <v>182</v>
      </c>
      <c r="B34" s="111"/>
      <c r="C34" s="111"/>
      <c r="D34" s="111"/>
      <c r="E34" s="111"/>
      <c r="F34" s="111"/>
      <c r="G34" s="111"/>
      <c r="H34" s="111"/>
      <c r="I34" s="113"/>
    </row>
    <row r="35" spans="1:9">
      <c r="A35" s="129" t="s">
        <v>19</v>
      </c>
      <c r="B35" s="130">
        <f t="shared" ref="B35:I35" si="8">B10-B20-B30</f>
        <v>0</v>
      </c>
      <c r="C35" s="130">
        <f t="shared" si="8"/>
        <v>0</v>
      </c>
      <c r="D35" s="130">
        <f t="shared" si="8"/>
        <v>18951268.129999999</v>
      </c>
      <c r="E35" s="130">
        <f t="shared" si="8"/>
        <v>0</v>
      </c>
      <c r="F35" s="130">
        <f t="shared" si="8"/>
        <v>0</v>
      </c>
      <c r="G35" s="130">
        <f t="shared" si="8"/>
        <v>27363.25</v>
      </c>
      <c r="H35" s="130">
        <f t="shared" si="8"/>
        <v>0</v>
      </c>
      <c r="I35" s="131">
        <f t="shared" si="8"/>
        <v>18978631.379999999</v>
      </c>
    </row>
    <row r="36" spans="1:9" ht="14.25" thickBot="1">
      <c r="A36" s="132" t="s">
        <v>20</v>
      </c>
      <c r="B36" s="133">
        <f>B18-B28-B33</f>
        <v>0</v>
      </c>
      <c r="C36" s="133">
        <f t="shared" ref="C36:I36" si="9">C18-C28-C33</f>
        <v>0</v>
      </c>
      <c r="D36" s="133">
        <f t="shared" si="9"/>
        <v>18199063.32</v>
      </c>
      <c r="E36" s="133">
        <f t="shared" si="9"/>
        <v>0</v>
      </c>
      <c r="F36" s="133">
        <f t="shared" si="9"/>
        <v>0</v>
      </c>
      <c r="G36" s="133">
        <f t="shared" si="9"/>
        <v>11747.229999999981</v>
      </c>
      <c r="H36" s="133">
        <f t="shared" si="9"/>
        <v>0</v>
      </c>
      <c r="I36" s="134">
        <f t="shared" si="9"/>
        <v>18210810.549999997</v>
      </c>
    </row>
    <row r="37" spans="1:9">
      <c r="A37" s="135"/>
      <c r="B37" s="136"/>
      <c r="C37" s="136"/>
      <c r="D37" s="136"/>
      <c r="E37" s="136"/>
      <c r="F37" s="136"/>
      <c r="G37" s="136"/>
      <c r="H37" s="136"/>
      <c r="I37" s="136"/>
    </row>
    <row r="38" spans="1:9">
      <c r="A38" s="135"/>
      <c r="B38" s="136"/>
      <c r="C38" s="136"/>
      <c r="D38" s="136"/>
      <c r="E38" s="136"/>
      <c r="F38" s="136"/>
      <c r="G38" s="136"/>
      <c r="H38" s="136"/>
      <c r="I38" s="136"/>
    </row>
    <row r="39" spans="1:9" ht="14.25">
      <c r="A39" s="137" t="s">
        <v>183</v>
      </c>
      <c r="B39" s="137"/>
    </row>
    <row r="40" spans="1:9" ht="15.75" thickBot="1">
      <c r="A40" s="81"/>
      <c r="B40" s="81"/>
    </row>
    <row r="41" spans="1:9" ht="21.75" customHeight="1">
      <c r="A41" s="138" t="s">
        <v>184</v>
      </c>
      <c r="B41" s="139"/>
      <c r="C41" s="140" t="s">
        <v>185</v>
      </c>
    </row>
    <row r="42" spans="1:9" ht="13.5" customHeight="1">
      <c r="A42" s="141"/>
      <c r="B42" s="142"/>
      <c r="C42" s="143"/>
    </row>
    <row r="43" spans="1:9" ht="29.25" customHeight="1">
      <c r="A43" s="144"/>
      <c r="B43" s="145"/>
      <c r="C43" s="146"/>
    </row>
    <row r="44" spans="1:9" ht="15.75">
      <c r="A44" s="147" t="s">
        <v>170</v>
      </c>
      <c r="B44" s="148"/>
      <c r="C44" s="149"/>
    </row>
    <row r="45" spans="1:9" ht="15">
      <c r="A45" s="150" t="s">
        <v>19</v>
      </c>
      <c r="B45" s="151"/>
      <c r="C45" s="152">
        <v>6752.3</v>
      </c>
      <c r="D45" s="153"/>
    </row>
    <row r="46" spans="1:9" ht="15">
      <c r="A46" s="154" t="s">
        <v>171</v>
      </c>
      <c r="B46" s="155"/>
      <c r="C46" s="156">
        <f>SUM(C47:C48)</f>
        <v>26760</v>
      </c>
    </row>
    <row r="47" spans="1:9" ht="15">
      <c r="A47" s="157" t="s">
        <v>172</v>
      </c>
      <c r="B47" s="158"/>
      <c r="C47" s="159">
        <v>0</v>
      </c>
    </row>
    <row r="48" spans="1:9" ht="15">
      <c r="A48" s="157" t="s">
        <v>173</v>
      </c>
      <c r="B48" s="158"/>
      <c r="C48" s="159">
        <v>26760</v>
      </c>
    </row>
    <row r="49" spans="1:3" ht="15">
      <c r="A49" s="154" t="s">
        <v>175</v>
      </c>
      <c r="B49" s="155"/>
      <c r="C49" s="156">
        <f>SUM(C50:C51)</f>
        <v>0</v>
      </c>
    </row>
    <row r="50" spans="1:3" ht="15">
      <c r="A50" s="157" t="s">
        <v>176</v>
      </c>
      <c r="B50" s="158"/>
      <c r="C50" s="159"/>
    </row>
    <row r="51" spans="1:3" ht="15">
      <c r="A51" s="157" t="s">
        <v>173</v>
      </c>
      <c r="B51" s="158"/>
      <c r="C51" s="159">
        <v>0</v>
      </c>
    </row>
    <row r="52" spans="1:3" ht="15">
      <c r="A52" s="154" t="s">
        <v>20</v>
      </c>
      <c r="B52" s="155"/>
      <c r="C52" s="156">
        <f>C45+C46-C49</f>
        <v>33512.300000000003</v>
      </c>
    </row>
    <row r="53" spans="1:3" ht="15.75">
      <c r="A53" s="147" t="s">
        <v>177</v>
      </c>
      <c r="B53" s="148"/>
      <c r="C53" s="149"/>
    </row>
    <row r="54" spans="1:3" ht="15">
      <c r="A54" s="150" t="s">
        <v>19</v>
      </c>
      <c r="B54" s="151"/>
      <c r="C54" s="152">
        <v>6752.3</v>
      </c>
    </row>
    <row r="55" spans="1:3" ht="15">
      <c r="A55" s="154" t="s">
        <v>171</v>
      </c>
      <c r="B55" s="155"/>
      <c r="C55" s="156">
        <f>SUM(C56:C57)</f>
        <v>26760</v>
      </c>
    </row>
    <row r="56" spans="1:3" ht="15">
      <c r="A56" s="157" t="s">
        <v>178</v>
      </c>
      <c r="B56" s="158"/>
      <c r="C56" s="159">
        <v>0</v>
      </c>
    </row>
    <row r="57" spans="1:3" ht="15">
      <c r="A57" s="157" t="s">
        <v>173</v>
      </c>
      <c r="B57" s="158"/>
      <c r="C57" s="160">
        <v>26760</v>
      </c>
    </row>
    <row r="58" spans="1:3" ht="15">
      <c r="A58" s="154" t="s">
        <v>175</v>
      </c>
      <c r="B58" s="155"/>
      <c r="C58" s="156">
        <f>SUM(C59:C60)</f>
        <v>0</v>
      </c>
    </row>
    <row r="59" spans="1:3" ht="15">
      <c r="A59" s="157" t="s">
        <v>176</v>
      </c>
      <c r="B59" s="158"/>
      <c r="C59" s="159"/>
    </row>
    <row r="60" spans="1:3" ht="15">
      <c r="A60" s="161" t="s">
        <v>173</v>
      </c>
      <c r="B60" s="162"/>
      <c r="C60" s="163">
        <v>0</v>
      </c>
    </row>
    <row r="61" spans="1:3" ht="15">
      <c r="A61" s="164" t="s">
        <v>20</v>
      </c>
      <c r="B61" s="165"/>
      <c r="C61" s="166">
        <f>C54+C55-C58</f>
        <v>33512.300000000003</v>
      </c>
    </row>
    <row r="62" spans="1:3" ht="15">
      <c r="A62" s="167" t="s">
        <v>179</v>
      </c>
      <c r="B62" s="168"/>
      <c r="C62" s="149"/>
    </row>
    <row r="63" spans="1:3" ht="15">
      <c r="A63" s="150" t="s">
        <v>19</v>
      </c>
      <c r="B63" s="151"/>
      <c r="C63" s="152"/>
    </row>
    <row r="64" spans="1:3" ht="15">
      <c r="A64" s="157" t="s">
        <v>180</v>
      </c>
      <c r="B64" s="158"/>
      <c r="C64" s="159"/>
    </row>
    <row r="65" spans="1:5" ht="15">
      <c r="A65" s="157" t="s">
        <v>181</v>
      </c>
      <c r="B65" s="158"/>
      <c r="C65" s="159"/>
    </row>
    <row r="66" spans="1:5" ht="15">
      <c r="A66" s="169" t="s">
        <v>20</v>
      </c>
      <c r="B66" s="170"/>
      <c r="C66" s="171">
        <f>C63+C64-C65</f>
        <v>0</v>
      </c>
    </row>
    <row r="67" spans="1:5" ht="15.75">
      <c r="A67" s="147" t="s">
        <v>182</v>
      </c>
      <c r="B67" s="148"/>
      <c r="C67" s="149"/>
    </row>
    <row r="68" spans="1:5" ht="15">
      <c r="A68" s="150" t="s">
        <v>19</v>
      </c>
      <c r="B68" s="151"/>
      <c r="C68" s="152">
        <f>C45-C54-C63</f>
        <v>0</v>
      </c>
      <c r="D68" s="172"/>
    </row>
    <row r="69" spans="1:5" ht="15.75" thickBot="1">
      <c r="A69" s="173" t="s">
        <v>20</v>
      </c>
      <c r="B69" s="174"/>
      <c r="C69" s="175">
        <f>C52-C61-C66</f>
        <v>0</v>
      </c>
    </row>
    <row r="77" spans="1:5" ht="15">
      <c r="A77" s="176" t="s">
        <v>186</v>
      </c>
      <c r="B77" s="177"/>
      <c r="C77" s="177"/>
      <c r="D77" s="177"/>
      <c r="E77" s="177"/>
    </row>
    <row r="78" spans="1:5" ht="14.25" thickBot="1">
      <c r="A78" s="178"/>
      <c r="B78" s="179"/>
      <c r="C78" s="179"/>
      <c r="D78" s="179"/>
      <c r="E78" s="179"/>
    </row>
    <row r="79" spans="1:5" ht="153.75" thickBot="1">
      <c r="A79" s="180" t="s">
        <v>187</v>
      </c>
      <c r="B79" s="181" t="s">
        <v>188</v>
      </c>
      <c r="C79" s="181" t="s">
        <v>189</v>
      </c>
      <c r="D79" s="181" t="s">
        <v>190</v>
      </c>
      <c r="E79" s="182" t="s">
        <v>191</v>
      </c>
    </row>
    <row r="80" spans="1:5" ht="14.25" thickBot="1">
      <c r="A80" s="183" t="s">
        <v>170</v>
      </c>
      <c r="B80" s="184"/>
      <c r="C80" s="184"/>
      <c r="D80" s="184"/>
      <c r="E80" s="185"/>
    </row>
    <row r="81" spans="1:5" ht="25.5">
      <c r="A81" s="186" t="s">
        <v>192</v>
      </c>
      <c r="B81" s="187"/>
      <c r="C81" s="187"/>
      <c r="D81" s="187"/>
      <c r="E81" s="188">
        <f>B81+C81+D81</f>
        <v>0</v>
      </c>
    </row>
    <row r="82" spans="1:5">
      <c r="A82" s="189" t="s">
        <v>180</v>
      </c>
      <c r="B82" s="190">
        <f>SUM(B83:B84)</f>
        <v>0</v>
      </c>
      <c r="C82" s="190">
        <f>SUM(C83:C84)</f>
        <v>0</v>
      </c>
      <c r="D82" s="190">
        <f>SUM(D83:D84)</f>
        <v>0</v>
      </c>
      <c r="E82" s="191">
        <f>SUM(E83:E84)</f>
        <v>0</v>
      </c>
    </row>
    <row r="83" spans="1:5">
      <c r="A83" s="192" t="s">
        <v>193</v>
      </c>
      <c r="B83" s="193"/>
      <c r="C83" s="193"/>
      <c r="D83" s="193"/>
      <c r="E83" s="194">
        <f>B83+C83+D83</f>
        <v>0</v>
      </c>
    </row>
    <row r="84" spans="1:5">
      <c r="A84" s="192" t="s">
        <v>194</v>
      </c>
      <c r="B84" s="193"/>
      <c r="C84" s="193"/>
      <c r="D84" s="193"/>
      <c r="E84" s="194">
        <f>B84+C84+D84</f>
        <v>0</v>
      </c>
    </row>
    <row r="85" spans="1:5">
      <c r="A85" s="189" t="s">
        <v>181</v>
      </c>
      <c r="B85" s="190">
        <f>SUM(B86:B88)</f>
        <v>0</v>
      </c>
      <c r="C85" s="190">
        <f>SUM(C86:C88)</f>
        <v>0</v>
      </c>
      <c r="D85" s="190">
        <f>SUM(D86:D88)</f>
        <v>0</v>
      </c>
      <c r="E85" s="191">
        <f>SUM(E86:E88)</f>
        <v>0</v>
      </c>
    </row>
    <row r="86" spans="1:5">
      <c r="A86" s="192" t="s">
        <v>195</v>
      </c>
      <c r="B86" s="193"/>
      <c r="C86" s="193"/>
      <c r="D86" s="193"/>
      <c r="E86" s="194">
        <f>B86+C86+D86</f>
        <v>0</v>
      </c>
    </row>
    <row r="87" spans="1:5">
      <c r="A87" s="192" t="s">
        <v>196</v>
      </c>
      <c r="B87" s="193"/>
      <c r="C87" s="193"/>
      <c r="D87" s="193"/>
      <c r="E87" s="194">
        <f>B87+C87+D87</f>
        <v>0</v>
      </c>
    </row>
    <row r="88" spans="1:5">
      <c r="A88" s="195" t="s">
        <v>197</v>
      </c>
      <c r="B88" s="193"/>
      <c r="C88" s="193"/>
      <c r="D88" s="193"/>
      <c r="E88" s="194">
        <f>B88+C88+D88</f>
        <v>0</v>
      </c>
    </row>
    <row r="89" spans="1:5" ht="26.25" thickBot="1">
      <c r="A89" s="196" t="s">
        <v>198</v>
      </c>
      <c r="B89" s="197">
        <f>B81+B82-B85</f>
        <v>0</v>
      </c>
      <c r="C89" s="197">
        <f>C81+C82-C85</f>
        <v>0</v>
      </c>
      <c r="D89" s="197">
        <f>D81+D82-D85</f>
        <v>0</v>
      </c>
      <c r="E89" s="198">
        <f>E81+E82-E85</f>
        <v>0</v>
      </c>
    </row>
    <row r="90" spans="1:5" ht="14.25" thickBot="1">
      <c r="A90" s="199" t="s">
        <v>199</v>
      </c>
      <c r="B90" s="179"/>
      <c r="C90" s="179"/>
      <c r="D90" s="179"/>
      <c r="E90" s="200"/>
    </row>
    <row r="91" spans="1:5">
      <c r="A91" s="186" t="s">
        <v>200</v>
      </c>
      <c r="B91" s="187"/>
      <c r="C91" s="187"/>
      <c r="D91" s="187"/>
      <c r="E91" s="188">
        <f>B91+C91+D91</f>
        <v>0</v>
      </c>
    </row>
    <row r="92" spans="1:5">
      <c r="A92" s="189" t="s">
        <v>180</v>
      </c>
      <c r="B92" s="190">
        <f>SUM(B93:B93)</f>
        <v>0</v>
      </c>
      <c r="C92" s="190">
        <f>SUM(C93:C93)</f>
        <v>0</v>
      </c>
      <c r="D92" s="190">
        <f>SUM(D93:D93)</f>
        <v>0</v>
      </c>
      <c r="E92" s="191">
        <f>SUM(E93:E93)</f>
        <v>0</v>
      </c>
    </row>
    <row r="93" spans="1:5">
      <c r="A93" s="189" t="s">
        <v>181</v>
      </c>
      <c r="B93" s="193"/>
      <c r="C93" s="193"/>
      <c r="D93" s="193"/>
      <c r="E93" s="194">
        <f>B93+C93+D93</f>
        <v>0</v>
      </c>
    </row>
    <row r="94" spans="1:5" ht="14.25" thickBot="1">
      <c r="A94" s="196" t="s">
        <v>201</v>
      </c>
      <c r="B94" s="190">
        <f>SUM(B95:B96)</f>
        <v>0</v>
      </c>
      <c r="C94" s="190">
        <f>SUM(C95:C96)</f>
        <v>0</v>
      </c>
      <c r="D94" s="190">
        <f>SUM(D95:D96)</f>
        <v>0</v>
      </c>
      <c r="E94" s="191">
        <f>SUM(E95:E96)</f>
        <v>0</v>
      </c>
    </row>
    <row r="95" spans="1:5" ht="14.25" thickBot="1">
      <c r="A95" s="201" t="s">
        <v>182</v>
      </c>
      <c r="B95" s="202"/>
      <c r="C95" s="202"/>
      <c r="D95" s="202"/>
      <c r="E95" s="203"/>
    </row>
    <row r="96" spans="1:5">
      <c r="A96" s="204" t="s">
        <v>19</v>
      </c>
      <c r="B96" s="205">
        <f>B81-B91</f>
        <v>0</v>
      </c>
      <c r="C96" s="205">
        <f>C81-C91</f>
        <v>0</v>
      </c>
      <c r="D96" s="205">
        <f>D81-D91</f>
        <v>0</v>
      </c>
      <c r="E96" s="205">
        <f>E81-E91</f>
        <v>0</v>
      </c>
    </row>
    <row r="97" spans="1:5" ht="14.25" thickBot="1">
      <c r="A97" s="206" t="s">
        <v>20</v>
      </c>
      <c r="B97" s="207">
        <f>B89-B94</f>
        <v>0</v>
      </c>
      <c r="C97" s="207">
        <f>C89-C94</f>
        <v>0</v>
      </c>
      <c r="D97" s="207">
        <f>D89-D94</f>
        <v>0</v>
      </c>
      <c r="E97" s="207">
        <f>E89-E94</f>
        <v>0</v>
      </c>
    </row>
    <row r="105" spans="1:5" ht="28.5" customHeight="1">
      <c r="A105" s="87" t="s">
        <v>202</v>
      </c>
      <c r="B105" s="208"/>
      <c r="C105" s="208"/>
    </row>
    <row r="106" spans="1:5">
      <c r="A106" s="209"/>
      <c r="B106" s="210"/>
      <c r="C106" s="210"/>
    </row>
    <row r="107" spans="1:5">
      <c r="A107" s="211" t="s">
        <v>203</v>
      </c>
      <c r="B107" s="211" t="s">
        <v>19</v>
      </c>
      <c r="C107" s="211" t="s">
        <v>20</v>
      </c>
    </row>
    <row r="108" spans="1:5">
      <c r="A108" s="212" t="s">
        <v>204</v>
      </c>
      <c r="B108" s="213"/>
      <c r="C108" s="213"/>
    </row>
    <row r="109" spans="1:5">
      <c r="A109" s="214" t="s">
        <v>205</v>
      </c>
      <c r="B109" s="214"/>
      <c r="C109" s="214"/>
    </row>
    <row r="110" spans="1:5">
      <c r="A110" s="215" t="s">
        <v>206</v>
      </c>
      <c r="B110" s="216"/>
      <c r="C110" s="217"/>
    </row>
    <row r="113" spans="1:9" ht="15">
      <c r="A113" s="87" t="s">
        <v>207</v>
      </c>
      <c r="B113" s="208"/>
      <c r="C113" s="208"/>
      <c r="D113" s="218"/>
      <c r="E113" s="218"/>
      <c r="F113" s="218"/>
      <c r="G113" s="218"/>
    </row>
    <row r="114" spans="1:9" ht="14.25" thickBot="1">
      <c r="A114" s="219"/>
      <c r="B114" s="220"/>
      <c r="C114" s="220"/>
    </row>
    <row r="115" spans="1:9" ht="13.5" customHeight="1">
      <c r="A115" s="221"/>
      <c r="B115" s="222" t="s">
        <v>208</v>
      </c>
      <c r="C115" s="223"/>
      <c r="D115" s="223"/>
      <c r="E115" s="223"/>
      <c r="F115" s="224"/>
      <c r="G115" s="222" t="s">
        <v>209</v>
      </c>
      <c r="H115" s="223"/>
      <c r="I115" s="224"/>
    </row>
    <row r="116" spans="1:9" ht="51">
      <c r="A116" s="225"/>
      <c r="B116" s="226" t="s">
        <v>210</v>
      </c>
      <c r="C116" s="227" t="s">
        <v>211</v>
      </c>
      <c r="D116" s="227" t="s">
        <v>212</v>
      </c>
      <c r="E116" s="227" t="s">
        <v>213</v>
      </c>
      <c r="F116" s="228" t="s">
        <v>214</v>
      </c>
      <c r="G116" s="229" t="s">
        <v>215</v>
      </c>
      <c r="H116" s="230" t="s">
        <v>216</v>
      </c>
      <c r="I116" s="231" t="s">
        <v>217</v>
      </c>
    </row>
    <row r="117" spans="1:9">
      <c r="A117" s="232" t="s">
        <v>19</v>
      </c>
      <c r="B117" s="233"/>
      <c r="C117" s="234"/>
      <c r="D117" s="234"/>
      <c r="E117" s="235"/>
      <c r="F117" s="236"/>
      <c r="G117" s="237"/>
      <c r="H117" s="234"/>
      <c r="I117" s="238"/>
    </row>
    <row r="118" spans="1:9" ht="36">
      <c r="A118" s="239" t="s">
        <v>218</v>
      </c>
      <c r="B118" s="240"/>
      <c r="C118" s="241"/>
      <c r="D118" s="241"/>
      <c r="E118" s="235"/>
      <c r="F118" s="236"/>
      <c r="G118" s="237"/>
      <c r="H118" s="241"/>
      <c r="I118" s="242"/>
    </row>
    <row r="119" spans="1:9" ht="36.75" thickBot="1">
      <c r="A119" s="243" t="s">
        <v>219</v>
      </c>
      <c r="B119" s="244"/>
      <c r="C119" s="245"/>
      <c r="D119" s="245"/>
      <c r="E119" s="235"/>
      <c r="F119" s="236"/>
      <c r="G119" s="237"/>
      <c r="H119" s="245"/>
      <c r="I119" s="246"/>
    </row>
    <row r="120" spans="1:9" ht="15.75" thickBot="1">
      <c r="A120" s="247" t="s">
        <v>20</v>
      </c>
      <c r="B120" s="248">
        <f t="shared" ref="B120:I120" si="10">B117+B118-B119</f>
        <v>0</v>
      </c>
      <c r="C120" s="249">
        <f t="shared" si="10"/>
        <v>0</v>
      </c>
      <c r="D120" s="249">
        <f t="shared" si="10"/>
        <v>0</v>
      </c>
      <c r="E120" s="250">
        <f t="shared" si="10"/>
        <v>0</v>
      </c>
      <c r="F120" s="251">
        <f t="shared" si="10"/>
        <v>0</v>
      </c>
      <c r="G120" s="252">
        <f t="shared" si="10"/>
        <v>0</v>
      </c>
      <c r="H120" s="253">
        <f t="shared" si="10"/>
        <v>0</v>
      </c>
      <c r="I120" s="254">
        <f t="shared" si="10"/>
        <v>0</v>
      </c>
    </row>
    <row r="123" spans="1:9" ht="15">
      <c r="A123" s="87" t="s">
        <v>220</v>
      </c>
      <c r="B123" s="208"/>
      <c r="C123" s="208"/>
    </row>
    <row r="124" spans="1:9" ht="14.25" thickBot="1">
      <c r="A124" s="219"/>
      <c r="B124" s="220"/>
      <c r="C124" s="220"/>
    </row>
    <row r="125" spans="1:9">
      <c r="A125" s="255" t="s">
        <v>203</v>
      </c>
      <c r="B125" s="256" t="s">
        <v>19</v>
      </c>
      <c r="C125" s="257" t="s">
        <v>20</v>
      </c>
    </row>
    <row r="126" spans="1:9" ht="26.25" thickBot="1">
      <c r="A126" s="258" t="s">
        <v>221</v>
      </c>
      <c r="B126" s="259"/>
      <c r="C126" s="260"/>
    </row>
    <row r="130" spans="1:4" ht="50.25" customHeight="1">
      <c r="A130" s="87" t="s">
        <v>222</v>
      </c>
      <c r="B130" s="208"/>
      <c r="C130" s="208"/>
      <c r="D130" s="218"/>
    </row>
    <row r="131" spans="1:4" ht="14.25" thickBot="1">
      <c r="A131" s="261"/>
      <c r="B131" s="262"/>
      <c r="C131" s="262"/>
    </row>
    <row r="132" spans="1:4">
      <c r="A132" s="263" t="s">
        <v>187</v>
      </c>
      <c r="B132" s="264"/>
      <c r="C132" s="256" t="s">
        <v>19</v>
      </c>
      <c r="D132" s="257" t="s">
        <v>20</v>
      </c>
    </row>
    <row r="133" spans="1:4" ht="66" customHeight="1">
      <c r="A133" s="265" t="s">
        <v>223</v>
      </c>
      <c r="B133" s="266"/>
      <c r="C133" s="213">
        <f>C135+SUM(C136:C139)</f>
        <v>0</v>
      </c>
      <c r="D133" s="267">
        <f>D135+SUM(D136:D139)</f>
        <v>0</v>
      </c>
    </row>
    <row r="134" spans="1:4">
      <c r="A134" s="268" t="s">
        <v>205</v>
      </c>
      <c r="B134" s="269"/>
      <c r="C134" s="270"/>
      <c r="D134" s="271"/>
    </row>
    <row r="135" spans="1:4">
      <c r="A135" s="272" t="s">
        <v>162</v>
      </c>
      <c r="B135" s="273"/>
      <c r="C135" s="216"/>
      <c r="D135" s="274"/>
    </row>
    <row r="136" spans="1:4">
      <c r="A136" s="275" t="s">
        <v>164</v>
      </c>
      <c r="B136" s="276"/>
      <c r="C136" s="213"/>
      <c r="D136" s="267"/>
    </row>
    <row r="137" spans="1:4">
      <c r="A137" s="275" t="s">
        <v>165</v>
      </c>
      <c r="B137" s="276"/>
      <c r="C137" s="213"/>
      <c r="D137" s="267"/>
    </row>
    <row r="138" spans="1:4">
      <c r="A138" s="275" t="s">
        <v>166</v>
      </c>
      <c r="B138" s="276"/>
      <c r="C138" s="213"/>
      <c r="D138" s="267"/>
    </row>
    <row r="139" spans="1:4" ht="14.25" thickBot="1">
      <c r="A139" s="277" t="s">
        <v>167</v>
      </c>
      <c r="B139" s="278"/>
      <c r="C139" s="279"/>
      <c r="D139" s="280"/>
    </row>
    <row r="157" spans="1:9" ht="15">
      <c r="A157" s="281" t="s">
        <v>224</v>
      </c>
      <c r="B157" s="282"/>
      <c r="C157" s="282"/>
      <c r="D157" s="282"/>
      <c r="E157" s="282"/>
      <c r="F157" s="282"/>
      <c r="G157" s="282"/>
      <c r="H157" s="282"/>
      <c r="I157" s="282"/>
    </row>
    <row r="158" spans="1:9" ht="16.5" thickBot="1">
      <c r="A158" s="283"/>
      <c r="B158" s="284"/>
      <c r="C158" s="284"/>
      <c r="D158" s="284"/>
      <c r="E158" s="284" t="s">
        <v>12</v>
      </c>
      <c r="F158" s="285"/>
      <c r="G158" s="285"/>
      <c r="H158" s="285"/>
      <c r="I158" s="285"/>
    </row>
    <row r="159" spans="1:9" ht="89.25" customHeight="1" thickBot="1">
      <c r="A159" s="286" t="s">
        <v>225</v>
      </c>
      <c r="B159" s="287"/>
      <c r="C159" s="288" t="s">
        <v>226</v>
      </c>
      <c r="D159" s="289" t="s">
        <v>227</v>
      </c>
      <c r="E159" s="288" t="s">
        <v>228</v>
      </c>
      <c r="F159" s="290" t="s">
        <v>229</v>
      </c>
      <c r="G159" s="288" t="s">
        <v>230</v>
      </c>
      <c r="H159" s="288" t="s">
        <v>231</v>
      </c>
      <c r="I159" s="291" t="s">
        <v>232</v>
      </c>
    </row>
    <row r="160" spans="1:9">
      <c r="A160" s="292" t="s">
        <v>20</v>
      </c>
      <c r="B160" s="293"/>
      <c r="C160" s="294"/>
      <c r="D160" s="295"/>
      <c r="E160" s="294"/>
      <c r="F160" s="295"/>
      <c r="G160" s="294"/>
      <c r="H160" s="294"/>
      <c r="I160" s="296"/>
    </row>
    <row r="161" spans="1:9">
      <c r="A161" s="297"/>
      <c r="B161" s="298" t="s">
        <v>233</v>
      </c>
      <c r="C161" s="299"/>
      <c r="D161" s="300"/>
      <c r="E161" s="299"/>
      <c r="F161" s="300"/>
      <c r="G161" s="299"/>
      <c r="H161" s="299"/>
      <c r="I161" s="301"/>
    </row>
    <row r="162" spans="1:9">
      <c r="A162" s="302" t="s">
        <v>234</v>
      </c>
      <c r="B162" s="303"/>
      <c r="C162" s="304"/>
      <c r="D162" s="305"/>
      <c r="E162" s="306"/>
      <c r="F162" s="305"/>
      <c r="G162" s="306"/>
      <c r="H162" s="306"/>
      <c r="I162" s="307"/>
    </row>
    <row r="163" spans="1:9">
      <c r="A163" s="302" t="s">
        <v>235</v>
      </c>
      <c r="B163" s="303"/>
      <c r="C163" s="304"/>
      <c r="D163" s="305"/>
      <c r="E163" s="306"/>
      <c r="F163" s="305"/>
      <c r="G163" s="306"/>
      <c r="H163" s="306"/>
      <c r="I163" s="307"/>
    </row>
    <row r="164" spans="1:9" ht="14.25" thickBot="1">
      <c r="A164" s="308" t="s">
        <v>236</v>
      </c>
      <c r="B164" s="309"/>
      <c r="C164" s="310"/>
      <c r="D164" s="311"/>
      <c r="E164" s="312"/>
      <c r="F164" s="311"/>
      <c r="G164" s="312"/>
      <c r="H164" s="312"/>
      <c r="I164" s="313"/>
    </row>
    <row r="165" spans="1:9" ht="14.25" thickBot="1">
      <c r="A165" s="314"/>
      <c r="B165" s="315" t="s">
        <v>237</v>
      </c>
      <c r="C165" s="316"/>
      <c r="D165" s="316"/>
      <c r="E165" s="316">
        <f>SUM(E162:E164)</f>
        <v>0</v>
      </c>
      <c r="F165" s="316">
        <f>SUM(F162:F164)</f>
        <v>0</v>
      </c>
      <c r="G165" s="316">
        <f>SUM(G162:G164)</f>
        <v>0</v>
      </c>
      <c r="H165" s="316"/>
      <c r="I165" s="316"/>
    </row>
    <row r="166" spans="1:9" ht="87.75" customHeight="1" thickBot="1">
      <c r="A166" s="286" t="s">
        <v>225</v>
      </c>
      <c r="B166" s="317"/>
      <c r="C166" s="288" t="s">
        <v>226</v>
      </c>
      <c r="D166" s="289" t="s">
        <v>227</v>
      </c>
      <c r="E166" s="288" t="s">
        <v>228</v>
      </c>
      <c r="F166" s="290" t="s">
        <v>229</v>
      </c>
      <c r="G166" s="288" t="s">
        <v>230</v>
      </c>
      <c r="H166" s="288" t="s">
        <v>231</v>
      </c>
      <c r="I166" s="291" t="s">
        <v>232</v>
      </c>
    </row>
    <row r="167" spans="1:9">
      <c r="A167" s="292" t="s">
        <v>238</v>
      </c>
      <c r="B167" s="318"/>
      <c r="C167" s="319"/>
      <c r="D167" s="320"/>
      <c r="E167" s="319"/>
      <c r="F167" s="320"/>
      <c r="G167" s="319"/>
      <c r="H167" s="319"/>
      <c r="I167" s="321"/>
    </row>
    <row r="168" spans="1:9">
      <c r="A168" s="297"/>
      <c r="B168" s="298" t="s">
        <v>233</v>
      </c>
      <c r="C168" s="299"/>
      <c r="D168" s="300"/>
      <c r="E168" s="299"/>
      <c r="F168" s="300"/>
      <c r="G168" s="299"/>
      <c r="H168" s="299"/>
      <c r="I168" s="301"/>
    </row>
    <row r="169" spans="1:9">
      <c r="A169" s="302" t="s">
        <v>234</v>
      </c>
      <c r="B169" s="303"/>
      <c r="C169" s="304"/>
      <c r="D169" s="305"/>
      <c r="E169" s="306"/>
      <c r="F169" s="305"/>
      <c r="G169" s="306"/>
      <c r="H169" s="306"/>
      <c r="I169" s="307"/>
    </row>
    <row r="170" spans="1:9">
      <c r="A170" s="302" t="s">
        <v>235</v>
      </c>
      <c r="B170" s="303"/>
      <c r="C170" s="304"/>
      <c r="D170" s="305"/>
      <c r="E170" s="306"/>
      <c r="F170" s="305"/>
      <c r="G170" s="306"/>
      <c r="H170" s="306"/>
      <c r="I170" s="307"/>
    </row>
    <row r="171" spans="1:9" ht="14.25" thickBot="1">
      <c r="A171" s="308" t="s">
        <v>236</v>
      </c>
      <c r="B171" s="309"/>
      <c r="C171" s="310"/>
      <c r="D171" s="311"/>
      <c r="E171" s="312"/>
      <c r="F171" s="311"/>
      <c r="G171" s="312"/>
      <c r="H171" s="312"/>
      <c r="I171" s="313"/>
    </row>
    <row r="172" spans="1:9" ht="14.25" thickBot="1">
      <c r="A172" s="322"/>
      <c r="B172" s="315" t="s">
        <v>237</v>
      </c>
      <c r="C172" s="316"/>
      <c r="D172" s="323"/>
      <c r="E172" s="316">
        <f>SUM(E169:E171)</f>
        <v>0</v>
      </c>
      <c r="F172" s="316">
        <f>SUM(F169:F171)</f>
        <v>0</v>
      </c>
      <c r="G172" s="316">
        <f>SUM(G169:G171)</f>
        <v>0</v>
      </c>
      <c r="H172" s="316"/>
      <c r="I172" s="324"/>
    </row>
    <row r="175" spans="1:9" ht="15">
      <c r="A175" s="325" t="s">
        <v>239</v>
      </c>
      <c r="B175" s="326"/>
      <c r="C175" s="326"/>
      <c r="D175" s="326"/>
      <c r="E175" s="326"/>
      <c r="F175" s="326"/>
      <c r="G175" s="326"/>
      <c r="H175" s="326"/>
      <c r="I175" s="326"/>
    </row>
    <row r="176" spans="1:9" ht="14.25" thickBot="1">
      <c r="A176" s="327"/>
      <c r="B176" s="328"/>
      <c r="C176" s="328"/>
      <c r="D176" s="328"/>
      <c r="E176" s="327"/>
      <c r="F176" s="327"/>
      <c r="G176" s="327"/>
      <c r="H176" s="327"/>
      <c r="I176" s="327"/>
    </row>
    <row r="177" spans="1:10" ht="14.25" thickBot="1">
      <c r="A177" s="329" t="s">
        <v>240</v>
      </c>
      <c r="B177" s="330"/>
      <c r="C177" s="330"/>
      <c r="D177" s="331"/>
      <c r="E177" s="332" t="s">
        <v>19</v>
      </c>
      <c r="F177" s="333" t="s">
        <v>241</v>
      </c>
      <c r="G177" s="334"/>
      <c r="H177" s="335"/>
      <c r="I177" s="336" t="s">
        <v>20</v>
      </c>
    </row>
    <row r="178" spans="1:10" ht="14.25" thickBot="1">
      <c r="A178" s="337"/>
      <c r="B178" s="338"/>
      <c r="C178" s="338"/>
      <c r="D178" s="339"/>
      <c r="E178" s="340"/>
      <c r="F178" s="341" t="s">
        <v>180</v>
      </c>
      <c r="G178" s="342" t="s">
        <v>242</v>
      </c>
      <c r="H178" s="341" t="s">
        <v>243</v>
      </c>
      <c r="I178" s="343"/>
    </row>
    <row r="179" spans="1:10">
      <c r="A179" s="344">
        <v>1</v>
      </c>
      <c r="B179" s="345" t="s">
        <v>212</v>
      </c>
      <c r="C179" s="346"/>
      <c r="D179" s="347"/>
      <c r="E179" s="348"/>
      <c r="F179" s="349"/>
      <c r="G179" s="349"/>
      <c r="H179" s="349"/>
      <c r="I179" s="350">
        <f>E179+F179-G179-H179</f>
        <v>0</v>
      </c>
    </row>
    <row r="180" spans="1:10">
      <c r="A180" s="351"/>
      <c r="B180" s="352" t="s">
        <v>244</v>
      </c>
      <c r="C180" s="353"/>
      <c r="D180" s="354"/>
      <c r="E180" s="355"/>
      <c r="F180" s="356"/>
      <c r="G180" s="356"/>
      <c r="H180" s="356"/>
      <c r="I180" s="357">
        <f>E180+F180-G180-H180</f>
        <v>0</v>
      </c>
    </row>
    <row r="181" spans="1:10">
      <c r="A181" s="358" t="s">
        <v>245</v>
      </c>
      <c r="B181" s="359" t="s">
        <v>246</v>
      </c>
      <c r="C181" s="360"/>
      <c r="D181" s="361"/>
      <c r="E181" s="362">
        <v>5186.9799999999996</v>
      </c>
      <c r="F181" s="363">
        <v>0</v>
      </c>
      <c r="G181" s="364">
        <v>0</v>
      </c>
      <c r="H181" s="364">
        <v>3930.28</v>
      </c>
      <c r="I181" s="365">
        <f>E181+F181-G181-H181</f>
        <v>1256.6999999999994</v>
      </c>
    </row>
    <row r="182" spans="1:10">
      <c r="A182" s="358"/>
      <c r="B182" s="352" t="s">
        <v>244</v>
      </c>
      <c r="C182" s="353"/>
      <c r="D182" s="354"/>
      <c r="E182" s="366"/>
      <c r="F182" s="364"/>
      <c r="G182" s="364"/>
      <c r="H182" s="364"/>
      <c r="I182" s="364">
        <f>E182+F182-G182-H182</f>
        <v>0</v>
      </c>
    </row>
    <row r="183" spans="1:10" ht="14.25" thickBot="1">
      <c r="A183" s="367" t="s">
        <v>247</v>
      </c>
      <c r="B183" s="359" t="s">
        <v>248</v>
      </c>
      <c r="C183" s="360"/>
      <c r="D183" s="361"/>
      <c r="E183" s="362"/>
      <c r="F183" s="364"/>
      <c r="G183" s="364"/>
      <c r="H183" s="364"/>
      <c r="I183" s="356">
        <f>E183+F183-G183-H183</f>
        <v>0</v>
      </c>
    </row>
    <row r="184" spans="1:10" ht="14.25" thickBot="1">
      <c r="A184" s="368" t="s">
        <v>249</v>
      </c>
      <c r="B184" s="369"/>
      <c r="C184" s="369"/>
      <c r="D184" s="370"/>
      <c r="E184" s="371">
        <f>E179+E181+E183</f>
        <v>5186.9799999999996</v>
      </c>
      <c r="F184" s="371">
        <f>F179+F181+F183</f>
        <v>0</v>
      </c>
      <c r="G184" s="371">
        <f>G179+G181+G183</f>
        <v>0</v>
      </c>
      <c r="H184" s="371">
        <f>H179+H181+H183</f>
        <v>3930.28</v>
      </c>
      <c r="I184" s="372">
        <f>I179+I181+I183</f>
        <v>1256.6999999999994</v>
      </c>
      <c r="J184" s="172"/>
    </row>
    <row r="185" spans="1:10" ht="15">
      <c r="A185" s="81"/>
      <c r="B185" s="81"/>
      <c r="C185" s="81"/>
      <c r="D185" s="81"/>
      <c r="E185" s="81"/>
      <c r="F185" s="81"/>
      <c r="G185" s="81"/>
      <c r="H185" s="81"/>
      <c r="I185" s="81"/>
    </row>
    <row r="186" spans="1:10" ht="15.75">
      <c r="A186" s="373" t="s">
        <v>250</v>
      </c>
      <c r="B186" s="81"/>
      <c r="C186" s="81"/>
      <c r="D186" s="81"/>
      <c r="E186" s="81"/>
      <c r="F186" s="81"/>
      <c r="G186" s="81"/>
      <c r="H186" s="81"/>
      <c r="I186" s="81"/>
    </row>
    <row r="187" spans="1:10" ht="15.75">
      <c r="A187" s="373" t="s">
        <v>251</v>
      </c>
      <c r="B187" s="81"/>
      <c r="C187" s="81"/>
      <c r="D187" s="81"/>
      <c r="E187" s="81"/>
      <c r="F187" s="81"/>
      <c r="G187" s="81"/>
      <c r="H187" s="81"/>
      <c r="I187" s="81"/>
    </row>
    <row r="188" spans="1:10" ht="15">
      <c r="A188" s="373"/>
      <c r="B188" s="81"/>
      <c r="C188" s="81"/>
      <c r="D188" s="81"/>
      <c r="E188" s="81"/>
      <c r="F188" s="81"/>
      <c r="G188" s="81"/>
      <c r="H188" s="81"/>
      <c r="I188" s="81"/>
    </row>
    <row r="190" spans="1:10" ht="14.25">
      <c r="A190" s="374" t="s">
        <v>252</v>
      </c>
      <c r="B190" s="374"/>
      <c r="C190" s="374"/>
      <c r="D190" s="374"/>
      <c r="E190" s="374"/>
      <c r="F190" s="374"/>
      <c r="G190" s="374"/>
    </row>
    <row r="191" spans="1:10" ht="14.25" thickBot="1">
      <c r="A191" s="375"/>
      <c r="B191" s="327"/>
      <c r="C191" s="327"/>
      <c r="D191" s="327"/>
      <c r="E191" s="327"/>
      <c r="F191" s="327"/>
      <c r="G191" s="327"/>
    </row>
    <row r="192" spans="1:10" ht="26.25" thickBot="1">
      <c r="A192" s="376" t="s">
        <v>253</v>
      </c>
      <c r="B192" s="377"/>
      <c r="C192" s="378" t="s">
        <v>254</v>
      </c>
      <c r="D192" s="379" t="s">
        <v>255</v>
      </c>
      <c r="E192" s="380" t="s">
        <v>256</v>
      </c>
      <c r="F192" s="379" t="s">
        <v>257</v>
      </c>
      <c r="G192" s="381" t="s">
        <v>258</v>
      </c>
    </row>
    <row r="193" spans="1:7" ht="26.25" customHeight="1">
      <c r="A193" s="382" t="s">
        <v>259</v>
      </c>
      <c r="B193" s="383"/>
      <c r="C193" s="384"/>
      <c r="D193" s="384"/>
      <c r="E193" s="384"/>
      <c r="F193" s="384"/>
      <c r="G193" s="385">
        <f>C193+D193-E193-F193</f>
        <v>0</v>
      </c>
    </row>
    <row r="194" spans="1:7" ht="24" customHeight="1">
      <c r="A194" s="386" t="s">
        <v>260</v>
      </c>
      <c r="B194" s="387"/>
      <c r="C194" s="388"/>
      <c r="D194" s="388"/>
      <c r="E194" s="388"/>
      <c r="F194" s="388"/>
      <c r="G194" s="389">
        <f t="shared" ref="G194:G201" si="11">C194+D194-E194-F194</f>
        <v>0</v>
      </c>
    </row>
    <row r="195" spans="1:7" ht="15">
      <c r="A195" s="386" t="s">
        <v>261</v>
      </c>
      <c r="B195" s="387"/>
      <c r="C195" s="388"/>
      <c r="D195" s="388"/>
      <c r="E195" s="388"/>
      <c r="F195" s="388"/>
      <c r="G195" s="389">
        <f t="shared" si="11"/>
        <v>0</v>
      </c>
    </row>
    <row r="196" spans="1:7" ht="15">
      <c r="A196" s="386" t="s">
        <v>262</v>
      </c>
      <c r="B196" s="387"/>
      <c r="C196" s="388"/>
      <c r="D196" s="388"/>
      <c r="E196" s="388"/>
      <c r="F196" s="388"/>
      <c r="G196" s="389">
        <f t="shared" si="11"/>
        <v>0</v>
      </c>
    </row>
    <row r="197" spans="1:7" ht="34.5" customHeight="1">
      <c r="A197" s="386" t="s">
        <v>263</v>
      </c>
      <c r="B197" s="387"/>
      <c r="C197" s="388"/>
      <c r="D197" s="388"/>
      <c r="E197" s="388"/>
      <c r="F197" s="388"/>
      <c r="G197" s="389">
        <f t="shared" si="11"/>
        <v>0</v>
      </c>
    </row>
    <row r="198" spans="1:7" ht="39.75" customHeight="1">
      <c r="A198" s="390" t="s">
        <v>264</v>
      </c>
      <c r="B198" s="387"/>
      <c r="C198" s="388"/>
      <c r="D198" s="388"/>
      <c r="E198" s="388"/>
      <c r="F198" s="388"/>
      <c r="G198" s="389">
        <f t="shared" si="11"/>
        <v>0</v>
      </c>
    </row>
    <row r="199" spans="1:7" ht="33.75" customHeight="1">
      <c r="A199" s="390" t="s">
        <v>265</v>
      </c>
      <c r="B199" s="387"/>
      <c r="C199" s="388"/>
      <c r="D199" s="388"/>
      <c r="E199" s="388"/>
      <c r="F199" s="388"/>
      <c r="G199" s="389">
        <f t="shared" si="11"/>
        <v>0</v>
      </c>
    </row>
    <row r="200" spans="1:7" ht="29.25" customHeight="1">
      <c r="A200" s="390" t="s">
        <v>266</v>
      </c>
      <c r="B200" s="387"/>
      <c r="C200" s="388"/>
      <c r="D200" s="388"/>
      <c r="E200" s="388"/>
      <c r="F200" s="388"/>
      <c r="G200" s="389">
        <f t="shared" si="11"/>
        <v>0</v>
      </c>
    </row>
    <row r="201" spans="1:7" ht="27.75" customHeight="1" thickBot="1">
      <c r="A201" s="391" t="s">
        <v>267</v>
      </c>
      <c r="B201" s="392"/>
      <c r="C201" s="393"/>
      <c r="D201" s="393"/>
      <c r="E201" s="393"/>
      <c r="F201" s="393"/>
      <c r="G201" s="394">
        <f t="shared" si="11"/>
        <v>0</v>
      </c>
    </row>
    <row r="202" spans="1:7" ht="15">
      <c r="A202" s="395" t="s">
        <v>268</v>
      </c>
      <c r="B202" s="383"/>
      <c r="C202" s="396">
        <f>SUM(C203:C222)</f>
        <v>0</v>
      </c>
      <c r="D202" s="396">
        <f>SUM(D203:D222)</f>
        <v>0</v>
      </c>
      <c r="E202" s="396">
        <f>SUM(E203:E222)</f>
        <v>0</v>
      </c>
      <c r="F202" s="396">
        <f>SUM(F203:F222)</f>
        <v>0</v>
      </c>
      <c r="G202" s="397">
        <f>SUM(G203:G222)</f>
        <v>0</v>
      </c>
    </row>
    <row r="203" spans="1:7" ht="15">
      <c r="A203" s="398" t="s">
        <v>269</v>
      </c>
      <c r="B203" s="387"/>
      <c r="C203" s="399"/>
      <c r="D203" s="399"/>
      <c r="E203" s="400"/>
      <c r="F203" s="400"/>
      <c r="G203" s="389">
        <f t="shared" ref="G203:G222" si="12">C203+D203-E203-F203</f>
        <v>0</v>
      </c>
    </row>
    <row r="204" spans="1:7" ht="15">
      <c r="A204" s="398" t="s">
        <v>270</v>
      </c>
      <c r="B204" s="387"/>
      <c r="C204" s="399"/>
      <c r="D204" s="399"/>
      <c r="E204" s="400"/>
      <c r="F204" s="400"/>
      <c r="G204" s="389">
        <f t="shared" si="12"/>
        <v>0</v>
      </c>
    </row>
    <row r="205" spans="1:7" ht="13.5" customHeight="1">
      <c r="A205" s="398" t="s">
        <v>271</v>
      </c>
      <c r="B205" s="387"/>
      <c r="C205" s="399"/>
      <c r="D205" s="399"/>
      <c r="E205" s="400"/>
      <c r="F205" s="400"/>
      <c r="G205" s="389">
        <f t="shared" si="12"/>
        <v>0</v>
      </c>
    </row>
    <row r="206" spans="1:7" ht="38.25" customHeight="1">
      <c r="A206" s="401" t="s">
        <v>272</v>
      </c>
      <c r="B206" s="402"/>
      <c r="C206" s="399"/>
      <c r="D206" s="399"/>
      <c r="E206" s="400"/>
      <c r="F206" s="400"/>
      <c r="G206" s="389">
        <f t="shared" si="12"/>
        <v>0</v>
      </c>
    </row>
    <row r="207" spans="1:7" ht="15">
      <c r="A207" s="403" t="s">
        <v>273</v>
      </c>
      <c r="B207" s="387"/>
      <c r="C207" s="399"/>
      <c r="D207" s="399"/>
      <c r="E207" s="400"/>
      <c r="F207" s="400"/>
      <c r="G207" s="389">
        <f t="shared" si="12"/>
        <v>0</v>
      </c>
    </row>
    <row r="208" spans="1:7" ht="15">
      <c r="A208" s="403" t="s">
        <v>274</v>
      </c>
      <c r="B208" s="387"/>
      <c r="C208" s="399"/>
      <c r="D208" s="399"/>
      <c r="E208" s="400"/>
      <c r="F208" s="400"/>
      <c r="G208" s="389">
        <f t="shared" si="12"/>
        <v>0</v>
      </c>
    </row>
    <row r="209" spans="1:7" ht="15">
      <c r="A209" s="403" t="s">
        <v>275</v>
      </c>
      <c r="B209" s="387"/>
      <c r="C209" s="399"/>
      <c r="D209" s="399"/>
      <c r="E209" s="400"/>
      <c r="F209" s="400"/>
      <c r="G209" s="389">
        <f t="shared" si="12"/>
        <v>0</v>
      </c>
    </row>
    <row r="210" spans="1:7" ht="30.75" customHeight="1">
      <c r="A210" s="403" t="s">
        <v>276</v>
      </c>
      <c r="B210" s="387"/>
      <c r="C210" s="399"/>
      <c r="D210" s="399"/>
      <c r="E210" s="400"/>
      <c r="F210" s="400"/>
      <c r="G210" s="389">
        <f t="shared" si="12"/>
        <v>0</v>
      </c>
    </row>
    <row r="211" spans="1:7" ht="15">
      <c r="A211" s="403" t="s">
        <v>277</v>
      </c>
      <c r="B211" s="387"/>
      <c r="C211" s="399"/>
      <c r="D211" s="399"/>
      <c r="E211" s="400"/>
      <c r="F211" s="400"/>
      <c r="G211" s="389">
        <f t="shared" si="12"/>
        <v>0</v>
      </c>
    </row>
    <row r="212" spans="1:7" ht="15">
      <c r="A212" s="403" t="s">
        <v>278</v>
      </c>
      <c r="B212" s="387"/>
      <c r="C212" s="399"/>
      <c r="D212" s="399"/>
      <c r="E212" s="400"/>
      <c r="F212" s="400"/>
      <c r="G212" s="389">
        <f t="shared" si="12"/>
        <v>0</v>
      </c>
    </row>
    <row r="213" spans="1:7" ht="15">
      <c r="A213" s="403" t="s">
        <v>279</v>
      </c>
      <c r="B213" s="387"/>
      <c r="C213" s="399"/>
      <c r="D213" s="399"/>
      <c r="E213" s="400"/>
      <c r="F213" s="400"/>
      <c r="G213" s="389">
        <f t="shared" si="12"/>
        <v>0</v>
      </c>
    </row>
    <row r="214" spans="1:7" ht="15">
      <c r="A214" s="403" t="s">
        <v>280</v>
      </c>
      <c r="B214" s="387"/>
      <c r="C214" s="399"/>
      <c r="D214" s="399"/>
      <c r="E214" s="400"/>
      <c r="F214" s="400"/>
      <c r="G214" s="389">
        <f t="shared" si="12"/>
        <v>0</v>
      </c>
    </row>
    <row r="215" spans="1:7" ht="15">
      <c r="A215" s="403" t="s">
        <v>281</v>
      </c>
      <c r="B215" s="387"/>
      <c r="C215" s="399"/>
      <c r="D215" s="399"/>
      <c r="E215" s="400"/>
      <c r="F215" s="400"/>
      <c r="G215" s="389">
        <f t="shared" si="12"/>
        <v>0</v>
      </c>
    </row>
    <row r="216" spans="1:7" ht="15">
      <c r="A216" s="404" t="s">
        <v>282</v>
      </c>
      <c r="B216" s="387"/>
      <c r="C216" s="399"/>
      <c r="D216" s="399"/>
      <c r="E216" s="400"/>
      <c r="F216" s="400"/>
      <c r="G216" s="389">
        <f>C216+D216-E216-F216</f>
        <v>0</v>
      </c>
    </row>
    <row r="217" spans="1:7" ht="15">
      <c r="A217" s="404" t="s">
        <v>283</v>
      </c>
      <c r="B217" s="387"/>
      <c r="C217" s="399"/>
      <c r="D217" s="399"/>
      <c r="E217" s="400"/>
      <c r="F217" s="400"/>
      <c r="G217" s="389">
        <f>C217+D217-E217-F217</f>
        <v>0</v>
      </c>
    </row>
    <row r="218" spans="1:7" ht="27" customHeight="1">
      <c r="A218" s="405" t="s">
        <v>284</v>
      </c>
      <c r="B218" s="387"/>
      <c r="C218" s="399"/>
      <c r="D218" s="399"/>
      <c r="E218" s="400"/>
      <c r="F218" s="400"/>
      <c r="G218" s="389">
        <f t="shared" si="12"/>
        <v>0</v>
      </c>
    </row>
    <row r="219" spans="1:7" ht="29.25" customHeight="1">
      <c r="A219" s="405" t="s">
        <v>285</v>
      </c>
      <c r="B219" s="387"/>
      <c r="C219" s="399"/>
      <c r="D219" s="399"/>
      <c r="E219" s="400"/>
      <c r="F219" s="400"/>
      <c r="G219" s="389">
        <f t="shared" si="12"/>
        <v>0</v>
      </c>
    </row>
    <row r="220" spans="1:7" ht="15">
      <c r="A220" s="404" t="s">
        <v>286</v>
      </c>
      <c r="B220" s="387"/>
      <c r="C220" s="399"/>
      <c r="D220" s="399"/>
      <c r="E220" s="400"/>
      <c r="F220" s="400"/>
      <c r="G220" s="389">
        <f t="shared" si="12"/>
        <v>0</v>
      </c>
    </row>
    <row r="221" spans="1:7" ht="15">
      <c r="A221" s="404" t="s">
        <v>287</v>
      </c>
      <c r="B221" s="387"/>
      <c r="C221" s="399"/>
      <c r="D221" s="399"/>
      <c r="E221" s="400"/>
      <c r="F221" s="400"/>
      <c r="G221" s="389">
        <f t="shared" si="12"/>
        <v>0</v>
      </c>
    </row>
    <row r="222" spans="1:7" ht="15.75" thickBot="1">
      <c r="A222" s="406" t="s">
        <v>288</v>
      </c>
      <c r="B222" s="392"/>
      <c r="C222" s="407"/>
      <c r="D222" s="407"/>
      <c r="E222" s="400"/>
      <c r="F222" s="400"/>
      <c r="G222" s="408">
        <f t="shared" si="12"/>
        <v>0</v>
      </c>
    </row>
    <row r="223" spans="1:7" ht="15.75" thickBot="1">
      <c r="A223" s="409" t="s">
        <v>289</v>
      </c>
      <c r="B223" s="410"/>
      <c r="C223" s="411">
        <f>SUM(C193:C202)</f>
        <v>0</v>
      </c>
      <c r="D223" s="411">
        <f>SUM(D193:D202)</f>
        <v>0</v>
      </c>
      <c r="E223" s="411">
        <f>SUM(E193:E202)</f>
        <v>0</v>
      </c>
      <c r="F223" s="411">
        <f>SUM(F193:F202)</f>
        <v>0</v>
      </c>
      <c r="G223" s="411">
        <f>SUM(G193:G202)</f>
        <v>0</v>
      </c>
    </row>
    <row r="224" spans="1:7" ht="15">
      <c r="A224" s="81"/>
      <c r="B224" s="81"/>
      <c r="C224" s="81"/>
      <c r="D224" s="81"/>
      <c r="E224" s="81"/>
      <c r="F224" s="81"/>
      <c r="G224" s="81"/>
    </row>
    <row r="225" spans="1:7" ht="14.25">
      <c r="A225" s="412"/>
      <c r="B225" s="412"/>
      <c r="C225" s="412"/>
      <c r="D225" s="412"/>
      <c r="E225" s="412"/>
      <c r="F225" s="412"/>
      <c r="G225" s="412"/>
    </row>
    <row r="226" spans="1:7" ht="14.25">
      <c r="A226" s="281" t="s">
        <v>290</v>
      </c>
      <c r="B226" s="281"/>
      <c r="C226" s="281"/>
    </row>
    <row r="227" spans="1:7" ht="15">
      <c r="A227" s="413"/>
      <c r="B227" s="413"/>
      <c r="C227" s="413"/>
    </row>
    <row r="228" spans="1:7" ht="19.5" thickBot="1">
      <c r="A228" s="414"/>
      <c r="B228" s="414"/>
      <c r="C228" s="414"/>
    </row>
    <row r="229" spans="1:7" ht="14.25" thickBot="1">
      <c r="A229" s="409" t="s">
        <v>187</v>
      </c>
      <c r="B229" s="415"/>
      <c r="C229" s="416" t="s">
        <v>19</v>
      </c>
      <c r="D229" s="417" t="s">
        <v>20</v>
      </c>
    </row>
    <row r="230" spans="1:7" ht="14.25" thickBot="1">
      <c r="A230" s="409" t="s">
        <v>291</v>
      </c>
      <c r="B230" s="415"/>
      <c r="C230" s="416"/>
      <c r="D230" s="417"/>
    </row>
    <row r="231" spans="1:7">
      <c r="A231" s="418" t="s">
        <v>292</v>
      </c>
      <c r="B231" s="419"/>
      <c r="C231" s="420"/>
      <c r="D231" s="421"/>
    </row>
    <row r="232" spans="1:7">
      <c r="A232" s="422" t="s">
        <v>293</v>
      </c>
      <c r="B232" s="423"/>
      <c r="C232" s="424"/>
      <c r="D232" s="425"/>
    </row>
    <row r="233" spans="1:7" ht="14.25" thickBot="1">
      <c r="A233" s="426" t="s">
        <v>294</v>
      </c>
      <c r="B233" s="427"/>
      <c r="C233" s="424"/>
      <c r="D233" s="425"/>
    </row>
    <row r="234" spans="1:7" ht="26.25" customHeight="1" thickBot="1">
      <c r="A234" s="409" t="s">
        <v>295</v>
      </c>
      <c r="B234" s="415"/>
      <c r="C234" s="428">
        <f>SUM(C235:C237)</f>
        <v>0</v>
      </c>
      <c r="D234" s="429">
        <f>SUM(D235:D237)</f>
        <v>0</v>
      </c>
    </row>
    <row r="235" spans="1:7" ht="25.5" customHeight="1">
      <c r="A235" s="418" t="s">
        <v>292</v>
      </c>
      <c r="B235" s="419"/>
      <c r="C235" s="420"/>
      <c r="D235" s="421"/>
    </row>
    <row r="236" spans="1:7">
      <c r="A236" s="422" t="s">
        <v>293</v>
      </c>
      <c r="B236" s="423"/>
      <c r="C236" s="424"/>
      <c r="D236" s="425"/>
    </row>
    <row r="237" spans="1:7" ht="14.25" thickBot="1">
      <c r="A237" s="426" t="s">
        <v>294</v>
      </c>
      <c r="B237" s="427"/>
      <c r="C237" s="424"/>
      <c r="D237" s="425"/>
    </row>
    <row r="238" spans="1:7" ht="26.25" customHeight="1" thickBot="1">
      <c r="A238" s="409" t="s">
        <v>296</v>
      </c>
      <c r="B238" s="415"/>
      <c r="C238" s="430">
        <f>SUM(C239:C241)</f>
        <v>0</v>
      </c>
      <c r="D238" s="431">
        <f>SUM(D239:D241)</f>
        <v>0</v>
      </c>
    </row>
    <row r="239" spans="1:7" ht="25.5" customHeight="1">
      <c r="A239" s="418" t="s">
        <v>292</v>
      </c>
      <c r="B239" s="419"/>
      <c r="C239" s="420"/>
      <c r="D239" s="421"/>
    </row>
    <row r="240" spans="1:7">
      <c r="A240" s="422" t="s">
        <v>293</v>
      </c>
      <c r="B240" s="423"/>
      <c r="C240" s="424"/>
      <c r="D240" s="425"/>
    </row>
    <row r="241" spans="1:5" ht="14.25" thickBot="1">
      <c r="A241" s="426" t="s">
        <v>294</v>
      </c>
      <c r="B241" s="427"/>
      <c r="C241" s="424"/>
      <c r="D241" s="425"/>
    </row>
    <row r="242" spans="1:5" ht="14.25" thickBot="1">
      <c r="A242" s="409" t="s">
        <v>297</v>
      </c>
      <c r="B242" s="415"/>
      <c r="C242" s="432">
        <f>C234+C238</f>
        <v>0</v>
      </c>
      <c r="D242" s="431">
        <f>D234+D238</f>
        <v>0</v>
      </c>
    </row>
    <row r="245" spans="1:5" ht="60.75" customHeight="1">
      <c r="A245" s="281" t="s">
        <v>298</v>
      </c>
      <c r="B245" s="281"/>
      <c r="C245" s="281"/>
      <c r="D245" s="282"/>
    </row>
    <row r="246" spans="1:5" ht="14.25" thickBot="1">
      <c r="A246" s="433"/>
      <c r="B246" s="433"/>
      <c r="C246" s="433"/>
    </row>
    <row r="247" spans="1:5" ht="14.25" thickBot="1">
      <c r="A247" s="434" t="s">
        <v>299</v>
      </c>
      <c r="B247" s="435"/>
      <c r="C247" s="290" t="s">
        <v>254</v>
      </c>
      <c r="D247" s="436" t="s">
        <v>258</v>
      </c>
    </row>
    <row r="248" spans="1:5" ht="25.5" customHeight="1">
      <c r="A248" s="437" t="s">
        <v>300</v>
      </c>
      <c r="B248" s="438"/>
      <c r="C248" s="439"/>
      <c r="D248" s="440"/>
    </row>
    <row r="249" spans="1:5" ht="26.25" customHeight="1" thickBot="1">
      <c r="A249" s="441" t="s">
        <v>301</v>
      </c>
      <c r="B249" s="442"/>
      <c r="C249" s="443"/>
      <c r="D249" s="444"/>
    </row>
    <row r="250" spans="1:5" ht="14.25" thickBot="1">
      <c r="A250" s="445" t="s">
        <v>289</v>
      </c>
      <c r="B250" s="446"/>
      <c r="C250" s="447">
        <f>SUM(C248:C249)</f>
        <v>0</v>
      </c>
      <c r="D250" s="448">
        <f>SUM(D248:D249)</f>
        <v>0</v>
      </c>
    </row>
    <row r="256" spans="1:5" ht="14.25">
      <c r="A256" s="281" t="s">
        <v>302</v>
      </c>
      <c r="B256" s="281"/>
      <c r="C256" s="281"/>
      <c r="D256" s="281"/>
      <c r="E256" s="281"/>
    </row>
    <row r="257" spans="1:5" ht="14.25" thickBot="1">
      <c r="A257" s="283"/>
      <c r="B257" s="449"/>
      <c r="C257" s="449"/>
      <c r="D257" s="449"/>
      <c r="E257" s="449"/>
    </row>
    <row r="258" spans="1:5" ht="15.75" thickBot="1">
      <c r="A258" s="450" t="s">
        <v>303</v>
      </c>
      <c r="B258" s="451" t="s">
        <v>304</v>
      </c>
      <c r="C258" s="452"/>
      <c r="D258" s="451" t="s">
        <v>305</v>
      </c>
      <c r="E258" s="452"/>
    </row>
    <row r="259" spans="1:5" ht="14.25" thickBot="1">
      <c r="A259" s="453"/>
      <c r="B259" s="454" t="s">
        <v>306</v>
      </c>
      <c r="C259" s="455" t="s">
        <v>307</v>
      </c>
      <c r="D259" s="456" t="s">
        <v>308</v>
      </c>
      <c r="E259" s="455" t="s">
        <v>309</v>
      </c>
    </row>
    <row r="260" spans="1:5" ht="15.75" thickBot="1">
      <c r="A260" s="457" t="s">
        <v>310</v>
      </c>
      <c r="B260" s="451"/>
      <c r="C260" s="458"/>
      <c r="D260" s="458"/>
      <c r="E260" s="459"/>
    </row>
    <row r="261" spans="1:5">
      <c r="A261" s="460" t="s">
        <v>311</v>
      </c>
      <c r="B261" s="461"/>
      <c r="C261" s="461"/>
      <c r="D261" s="462"/>
      <c r="E261" s="461"/>
    </row>
    <row r="262" spans="1:5" ht="25.5">
      <c r="A262" s="460" t="s">
        <v>312</v>
      </c>
      <c r="B262" s="461"/>
      <c r="C262" s="461"/>
      <c r="D262" s="462"/>
      <c r="E262" s="461"/>
    </row>
    <row r="263" spans="1:5">
      <c r="A263" s="460" t="s">
        <v>313</v>
      </c>
      <c r="B263" s="461"/>
      <c r="C263" s="461"/>
      <c r="D263" s="462"/>
      <c r="E263" s="461"/>
    </row>
    <row r="264" spans="1:5">
      <c r="A264" s="460" t="s">
        <v>314</v>
      </c>
      <c r="B264" s="306"/>
      <c r="C264" s="306"/>
      <c r="D264" s="305"/>
      <c r="E264" s="306"/>
    </row>
    <row r="265" spans="1:5">
      <c r="A265" s="463" t="s">
        <v>236</v>
      </c>
      <c r="B265" s="306"/>
      <c r="C265" s="306"/>
      <c r="D265" s="305"/>
      <c r="E265" s="306"/>
    </row>
    <row r="266" spans="1:5" ht="14.25" thickBot="1">
      <c r="A266" s="464" t="s">
        <v>236</v>
      </c>
      <c r="B266" s="465"/>
      <c r="C266" s="465"/>
      <c r="D266" s="466"/>
      <c r="E266" s="465"/>
    </row>
    <row r="267" spans="1:5" ht="14.25" thickBot="1">
      <c r="A267" s="467" t="s">
        <v>289</v>
      </c>
      <c r="B267" s="316">
        <f>SUM(B261:B264)</f>
        <v>0</v>
      </c>
      <c r="C267" s="316">
        <f>SUM(C261:C264)</f>
        <v>0</v>
      </c>
      <c r="D267" s="316">
        <f>SUM(D261:D264)</f>
        <v>0</v>
      </c>
      <c r="E267" s="316">
        <f>SUM(E261:E264)</f>
        <v>0</v>
      </c>
    </row>
    <row r="268" spans="1:5" ht="15.75" thickBot="1">
      <c r="A268" s="457" t="s">
        <v>315</v>
      </c>
      <c r="B268" s="451"/>
      <c r="C268" s="458"/>
      <c r="D268" s="458"/>
      <c r="E268" s="459"/>
    </row>
    <row r="269" spans="1:5">
      <c r="A269" s="460" t="s">
        <v>311</v>
      </c>
      <c r="B269" s="461"/>
      <c r="C269" s="461"/>
      <c r="D269" s="462"/>
      <c r="E269" s="461"/>
    </row>
    <row r="270" spans="1:5" ht="25.5">
      <c r="A270" s="460" t="s">
        <v>312</v>
      </c>
      <c r="B270" s="461"/>
      <c r="C270" s="461"/>
      <c r="D270" s="462"/>
      <c r="E270" s="461"/>
    </row>
    <row r="271" spans="1:5">
      <c r="A271" s="460" t="s">
        <v>313</v>
      </c>
      <c r="B271" s="461"/>
      <c r="C271" s="461"/>
      <c r="D271" s="462"/>
      <c r="E271" s="461"/>
    </row>
    <row r="272" spans="1:5">
      <c r="A272" s="460" t="s">
        <v>314</v>
      </c>
      <c r="B272" s="306"/>
      <c r="C272" s="306"/>
      <c r="D272" s="305"/>
      <c r="E272" s="306"/>
    </row>
    <row r="273" spans="1:7">
      <c r="A273" s="463" t="s">
        <v>236</v>
      </c>
      <c r="B273" s="306"/>
      <c r="C273" s="306"/>
      <c r="D273" s="305"/>
      <c r="E273" s="306"/>
    </row>
    <row r="274" spans="1:7" ht="14.25" thickBot="1">
      <c r="A274" s="464" t="s">
        <v>236</v>
      </c>
      <c r="B274" s="465"/>
      <c r="C274" s="465"/>
      <c r="D274" s="466"/>
      <c r="E274" s="465"/>
    </row>
    <row r="275" spans="1:7" ht="14.25" thickBot="1">
      <c r="A275" s="468" t="s">
        <v>289</v>
      </c>
      <c r="B275" s="316">
        <f>SUM(B269:B272)</f>
        <v>0</v>
      </c>
      <c r="C275" s="316">
        <f>SUM(C269:C272)</f>
        <v>0</v>
      </c>
      <c r="D275" s="316">
        <f>SUM(D269:D272)</f>
        <v>0</v>
      </c>
      <c r="E275" s="316">
        <f>SUM(E269:E272)</f>
        <v>0</v>
      </c>
    </row>
    <row r="278" spans="1:7" ht="29.25" customHeight="1">
      <c r="A278" s="281" t="s">
        <v>316</v>
      </c>
      <c r="B278" s="281"/>
      <c r="C278" s="281"/>
      <c r="D278" s="282"/>
    </row>
    <row r="279" spans="1:7" ht="14.25" thickBot="1">
      <c r="A279" s="469"/>
      <c r="B279" s="466"/>
      <c r="C279" s="466"/>
    </row>
    <row r="280" spans="1:7" ht="64.5" thickBot="1">
      <c r="A280" s="286" t="s">
        <v>317</v>
      </c>
      <c r="B280" s="317"/>
      <c r="C280" s="290" t="s">
        <v>254</v>
      </c>
      <c r="D280" s="436" t="s">
        <v>20</v>
      </c>
      <c r="E280" s="436" t="s">
        <v>318</v>
      </c>
      <c r="G280" s="470"/>
    </row>
    <row r="281" spans="1:7" ht="25.5" customHeight="1">
      <c r="A281" s="471" t="s">
        <v>319</v>
      </c>
      <c r="B281" s="472"/>
      <c r="C281" s="473"/>
      <c r="D281" s="474"/>
      <c r="E281" s="474"/>
      <c r="G281" s="470"/>
    </row>
    <row r="282" spans="1:7" ht="14.25">
      <c r="A282" s="475" t="s">
        <v>320</v>
      </c>
      <c r="B282" s="476"/>
      <c r="C282" s="477"/>
      <c r="D282" s="425"/>
      <c r="E282" s="425"/>
      <c r="G282" s="470"/>
    </row>
    <row r="283" spans="1:7" ht="25.5" customHeight="1">
      <c r="A283" s="478" t="s">
        <v>321</v>
      </c>
      <c r="B283" s="479"/>
      <c r="C283" s="480"/>
      <c r="D283" s="481"/>
      <c r="E283" s="481"/>
      <c r="G283" s="482"/>
    </row>
    <row r="284" spans="1:7" ht="14.25">
      <c r="A284" s="483" t="s">
        <v>322</v>
      </c>
      <c r="B284" s="484"/>
      <c r="C284" s="477"/>
      <c r="D284" s="425"/>
      <c r="E284" s="425"/>
      <c r="G284" s="470"/>
    </row>
    <row r="285" spans="1:7" ht="14.25">
      <c r="A285" s="475" t="s">
        <v>323</v>
      </c>
      <c r="B285" s="476"/>
      <c r="C285" s="485"/>
      <c r="D285" s="486"/>
      <c r="E285" s="486"/>
      <c r="G285" s="470"/>
    </row>
    <row r="286" spans="1:7" ht="14.25">
      <c r="A286" s="475" t="s">
        <v>324</v>
      </c>
      <c r="B286" s="476"/>
      <c r="C286" s="485"/>
      <c r="D286" s="486"/>
      <c r="E286" s="486"/>
      <c r="G286" s="470"/>
    </row>
    <row r="287" spans="1:7" ht="14.25">
      <c r="A287" s="475" t="s">
        <v>325</v>
      </c>
      <c r="B287" s="476"/>
      <c r="C287" s="487"/>
      <c r="D287" s="486"/>
      <c r="E287" s="486"/>
      <c r="G287" s="470"/>
    </row>
    <row r="288" spans="1:7">
      <c r="A288" s="475" t="s">
        <v>326</v>
      </c>
      <c r="B288" s="476"/>
      <c r="C288" s="488"/>
      <c r="D288" s="425"/>
      <c r="E288" s="425"/>
    </row>
    <row r="289" spans="1:5" ht="14.25" thickBot="1">
      <c r="A289" s="489" t="s">
        <v>173</v>
      </c>
      <c r="B289" s="490"/>
      <c r="C289" s="491"/>
      <c r="D289" s="492"/>
      <c r="E289" s="492"/>
    </row>
    <row r="290" spans="1:5" ht="14.25" thickBot="1">
      <c r="A290" s="493" t="s">
        <v>249</v>
      </c>
      <c r="B290" s="494"/>
      <c r="C290" s="495">
        <f>C281+C282+C284+C288</f>
        <v>0</v>
      </c>
      <c r="D290" s="496">
        <f>D281+D282+D284+D288</f>
        <v>0</v>
      </c>
      <c r="E290" s="496"/>
    </row>
    <row r="291" spans="1:5">
      <c r="A291" s="497"/>
      <c r="B291" s="497"/>
      <c r="C291" s="498"/>
      <c r="D291" s="498"/>
      <c r="E291" s="498"/>
    </row>
    <row r="292" spans="1:5" ht="14.25">
      <c r="A292" s="374" t="s">
        <v>327</v>
      </c>
      <c r="B292" s="374"/>
      <c r="C292" s="374"/>
      <c r="D292" s="374"/>
    </row>
    <row r="293" spans="1:5" ht="14.25" thickBot="1">
      <c r="A293" s="375"/>
      <c r="B293" s="327"/>
      <c r="C293" s="327"/>
      <c r="D293" s="327"/>
    </row>
    <row r="294" spans="1:5" ht="15.75" thickBot="1">
      <c r="A294" s="499" t="s">
        <v>253</v>
      </c>
      <c r="B294" s="500"/>
      <c r="C294" s="378" t="s">
        <v>254</v>
      </c>
      <c r="D294" s="381" t="s">
        <v>258</v>
      </c>
    </row>
    <row r="295" spans="1:5" ht="32.25" customHeight="1" thickBot="1">
      <c r="A295" s="501" t="s">
        <v>328</v>
      </c>
      <c r="B295" s="452"/>
      <c r="C295" s="502"/>
      <c r="D295" s="503"/>
    </row>
    <row r="296" spans="1:5" ht="15.75" thickBot="1">
      <c r="A296" s="501" t="s">
        <v>329</v>
      </c>
      <c r="B296" s="452"/>
      <c r="C296" s="502"/>
      <c r="D296" s="503"/>
    </row>
    <row r="297" spans="1:5" ht="15.75" thickBot="1">
      <c r="A297" s="501" t="s">
        <v>330</v>
      </c>
      <c r="B297" s="452"/>
      <c r="C297" s="502"/>
      <c r="D297" s="503"/>
    </row>
    <row r="298" spans="1:5" ht="25.5" customHeight="1" thickBot="1">
      <c r="A298" s="501" t="s">
        <v>331</v>
      </c>
      <c r="B298" s="452"/>
      <c r="C298" s="502"/>
      <c r="D298" s="503"/>
    </row>
    <row r="299" spans="1:5" ht="27" customHeight="1" thickBot="1">
      <c r="A299" s="501" t="s">
        <v>332</v>
      </c>
      <c r="B299" s="452"/>
      <c r="C299" s="502"/>
      <c r="D299" s="503"/>
    </row>
    <row r="300" spans="1:5" ht="15.75" thickBot="1">
      <c r="A300" s="504" t="s">
        <v>333</v>
      </c>
      <c r="B300" s="452"/>
      <c r="C300" s="502"/>
      <c r="D300" s="503"/>
    </row>
    <row r="301" spans="1:5" ht="29.25" customHeight="1" thickBot="1">
      <c r="A301" s="504" t="s">
        <v>334</v>
      </c>
      <c r="B301" s="452"/>
      <c r="C301" s="502"/>
      <c r="D301" s="503"/>
    </row>
    <row r="302" spans="1:5" ht="25.5" customHeight="1" thickBot="1">
      <c r="A302" s="504" t="s">
        <v>335</v>
      </c>
      <c r="B302" s="452"/>
      <c r="C302" s="502"/>
      <c r="D302" s="503"/>
    </row>
    <row r="303" spans="1:5" ht="15.75" thickBot="1">
      <c r="A303" s="504" t="s">
        <v>336</v>
      </c>
      <c r="B303" s="452"/>
      <c r="C303" s="505">
        <f>SUM(C304:C323)</f>
        <v>0</v>
      </c>
      <c r="D303" s="506">
        <f>SUM(D304:D323)</f>
        <v>0</v>
      </c>
    </row>
    <row r="304" spans="1:5" ht="15">
      <c r="A304" s="507" t="s">
        <v>269</v>
      </c>
      <c r="B304" s="383"/>
      <c r="C304" s="508"/>
      <c r="D304" s="509"/>
    </row>
    <row r="305" spans="1:4" ht="15">
      <c r="A305" s="398" t="s">
        <v>270</v>
      </c>
      <c r="B305" s="387"/>
      <c r="C305" s="510"/>
      <c r="D305" s="509"/>
    </row>
    <row r="306" spans="1:4" ht="15">
      <c r="A306" s="403" t="s">
        <v>271</v>
      </c>
      <c r="B306" s="387"/>
      <c r="C306" s="510"/>
      <c r="D306" s="509"/>
    </row>
    <row r="307" spans="1:4" ht="33" customHeight="1">
      <c r="A307" s="405" t="s">
        <v>272</v>
      </c>
      <c r="B307" s="387"/>
      <c r="C307" s="510"/>
      <c r="D307" s="509"/>
    </row>
    <row r="308" spans="1:4" ht="15">
      <c r="A308" s="403" t="s">
        <v>273</v>
      </c>
      <c r="B308" s="387"/>
      <c r="C308" s="510"/>
      <c r="D308" s="509"/>
    </row>
    <row r="309" spans="1:4" ht="15">
      <c r="A309" s="403" t="s">
        <v>274</v>
      </c>
      <c r="B309" s="387"/>
      <c r="C309" s="510"/>
      <c r="D309" s="509"/>
    </row>
    <row r="310" spans="1:4" ht="15">
      <c r="A310" s="403" t="s">
        <v>275</v>
      </c>
      <c r="B310" s="387"/>
      <c r="C310" s="510"/>
      <c r="D310" s="509"/>
    </row>
    <row r="311" spans="1:4" ht="30" customHeight="1">
      <c r="A311" s="403" t="s">
        <v>276</v>
      </c>
      <c r="B311" s="387"/>
      <c r="C311" s="399"/>
      <c r="D311" s="511"/>
    </row>
    <row r="312" spans="1:4" ht="15">
      <c r="A312" s="403" t="s">
        <v>277</v>
      </c>
      <c r="B312" s="387"/>
      <c r="C312" s="399"/>
      <c r="D312" s="511"/>
    </row>
    <row r="313" spans="1:4" ht="15">
      <c r="A313" s="403" t="s">
        <v>278</v>
      </c>
      <c r="B313" s="387"/>
      <c r="C313" s="399"/>
      <c r="D313" s="511"/>
    </row>
    <row r="314" spans="1:4" ht="15">
      <c r="A314" s="403" t="s">
        <v>279</v>
      </c>
      <c r="B314" s="387"/>
      <c r="C314" s="399"/>
      <c r="D314" s="511"/>
    </row>
    <row r="315" spans="1:4" ht="15">
      <c r="A315" s="403" t="s">
        <v>280</v>
      </c>
      <c r="B315" s="387"/>
      <c r="C315" s="399"/>
      <c r="D315" s="511"/>
    </row>
    <row r="316" spans="1:4" ht="15">
      <c r="A316" s="403" t="s">
        <v>281</v>
      </c>
      <c r="B316" s="387"/>
      <c r="C316" s="399"/>
      <c r="D316" s="511"/>
    </row>
    <row r="317" spans="1:4" ht="15">
      <c r="A317" s="404" t="s">
        <v>282</v>
      </c>
      <c r="B317" s="387"/>
      <c r="C317" s="399"/>
      <c r="D317" s="511"/>
    </row>
    <row r="318" spans="1:4" ht="15">
      <c r="A318" s="404" t="s">
        <v>283</v>
      </c>
      <c r="B318" s="387"/>
      <c r="C318" s="399"/>
      <c r="D318" s="511"/>
    </row>
    <row r="319" spans="1:4" ht="24" customHeight="1">
      <c r="A319" s="405" t="s">
        <v>284</v>
      </c>
      <c r="B319" s="387"/>
      <c r="C319" s="399"/>
      <c r="D319" s="511"/>
    </row>
    <row r="320" spans="1:4" ht="27" customHeight="1">
      <c r="A320" s="405" t="s">
        <v>285</v>
      </c>
      <c r="B320" s="387"/>
      <c r="C320" s="399"/>
      <c r="D320" s="511"/>
    </row>
    <row r="321" spans="1:8" ht="15">
      <c r="A321" s="404" t="s">
        <v>286</v>
      </c>
      <c r="B321" s="387"/>
      <c r="C321" s="399"/>
      <c r="D321" s="511"/>
    </row>
    <row r="322" spans="1:8" ht="15">
      <c r="A322" s="404" t="s">
        <v>287</v>
      </c>
      <c r="B322" s="387"/>
      <c r="C322" s="399"/>
      <c r="D322" s="511"/>
    </row>
    <row r="323" spans="1:8" ht="15.75" thickBot="1">
      <c r="A323" s="406" t="s">
        <v>288</v>
      </c>
      <c r="B323" s="392"/>
      <c r="C323" s="407"/>
      <c r="D323" s="511"/>
    </row>
    <row r="324" spans="1:8" ht="15.75" thickBot="1">
      <c r="A324" s="409" t="s">
        <v>289</v>
      </c>
      <c r="B324" s="452"/>
      <c r="C324" s="431">
        <f>SUM(C295:C305)</f>
        <v>0</v>
      </c>
      <c r="D324" s="431">
        <f>SUM(D295:D303)</f>
        <v>0</v>
      </c>
    </row>
    <row r="325" spans="1:8" ht="15">
      <c r="A325" s="81"/>
      <c r="B325" s="81"/>
      <c r="C325" s="81"/>
      <c r="D325" s="81"/>
    </row>
    <row r="326" spans="1:8" ht="15">
      <c r="A326" s="81"/>
      <c r="B326" s="81"/>
      <c r="C326" s="81"/>
      <c r="D326" s="81"/>
    </row>
    <row r="327" spans="1:8" ht="15">
      <c r="A327" s="512"/>
      <c r="B327" s="513"/>
      <c r="C327" s="513"/>
      <c r="D327" s="81"/>
    </row>
    <row r="330" spans="1:8" ht="14.25">
      <c r="A330" s="325" t="s">
        <v>337</v>
      </c>
      <c r="B330" s="325"/>
      <c r="C330" s="325"/>
    </row>
    <row r="331" spans="1:8" ht="16.5" thickBot="1">
      <c r="A331" s="514"/>
      <c r="B331" s="327"/>
      <c r="C331" s="327"/>
    </row>
    <row r="332" spans="1:8" ht="15.75" thickBot="1">
      <c r="A332" s="409" t="s">
        <v>338</v>
      </c>
      <c r="B332" s="515"/>
      <c r="C332" s="516" t="s">
        <v>19</v>
      </c>
      <c r="D332" s="381" t="s">
        <v>20</v>
      </c>
      <c r="G332" s="517"/>
      <c r="H332" s="517"/>
    </row>
    <row r="333" spans="1:8" ht="14.25" thickBot="1">
      <c r="A333" s="518" t="s">
        <v>339</v>
      </c>
      <c r="B333" s="519"/>
      <c r="C333" s="495">
        <f>SUM(C334:C343)</f>
        <v>0</v>
      </c>
      <c r="D333" s="520">
        <f>SUM(D334:D343)</f>
        <v>0</v>
      </c>
      <c r="G333" s="517"/>
      <c r="H333" s="517"/>
    </row>
    <row r="334" spans="1:8" ht="55.5" customHeight="1">
      <c r="A334" s="345" t="s">
        <v>340</v>
      </c>
      <c r="B334" s="347"/>
      <c r="C334" s="521"/>
      <c r="D334" s="522"/>
      <c r="G334" s="517"/>
      <c r="H334" s="517"/>
    </row>
    <row r="335" spans="1:8">
      <c r="A335" s="523" t="s">
        <v>341</v>
      </c>
      <c r="B335" s="524"/>
      <c r="C335" s="525"/>
      <c r="D335" s="526"/>
    </row>
    <row r="336" spans="1:8">
      <c r="A336" s="527" t="s">
        <v>342</v>
      </c>
      <c r="B336" s="528"/>
      <c r="C336" s="477"/>
      <c r="D336" s="529"/>
    </row>
    <row r="337" spans="1:4" ht="28.5" customHeight="1">
      <c r="A337" s="530" t="s">
        <v>343</v>
      </c>
      <c r="B337" s="531"/>
      <c r="C337" s="477"/>
      <c r="D337" s="529"/>
    </row>
    <row r="338" spans="1:4" ht="32.25" customHeight="1">
      <c r="A338" s="530" t="s">
        <v>344</v>
      </c>
      <c r="B338" s="531"/>
      <c r="C338" s="477"/>
      <c r="D338" s="529"/>
    </row>
    <row r="339" spans="1:4">
      <c r="A339" s="527" t="s">
        <v>345</v>
      </c>
      <c r="B339" s="528"/>
      <c r="C339" s="477"/>
      <c r="D339" s="529"/>
    </row>
    <row r="340" spans="1:4">
      <c r="A340" s="527" t="s">
        <v>346</v>
      </c>
      <c r="B340" s="528"/>
      <c r="C340" s="477"/>
      <c r="D340" s="529"/>
    </row>
    <row r="341" spans="1:4">
      <c r="A341" s="527" t="s">
        <v>347</v>
      </c>
      <c r="B341" s="528"/>
      <c r="C341" s="477"/>
      <c r="D341" s="529"/>
    </row>
    <row r="342" spans="1:4">
      <c r="A342" s="527" t="s">
        <v>348</v>
      </c>
      <c r="B342" s="528"/>
      <c r="C342" s="477"/>
      <c r="D342" s="529"/>
    </row>
    <row r="343" spans="1:4" ht="14.25" thickBot="1">
      <c r="A343" s="532" t="s">
        <v>173</v>
      </c>
      <c r="B343" s="533"/>
      <c r="C343" s="485"/>
      <c r="D343" s="534"/>
    </row>
    <row r="344" spans="1:4" ht="14.25" thickBot="1">
      <c r="A344" s="518" t="s">
        <v>349</v>
      </c>
      <c r="B344" s="519"/>
      <c r="C344" s="495">
        <f>SUM(C345:C354)</f>
        <v>0</v>
      </c>
      <c r="D344" s="496">
        <f>SUM(D345:D354)</f>
        <v>0</v>
      </c>
    </row>
    <row r="345" spans="1:4" ht="59.25" customHeight="1">
      <c r="A345" s="345" t="s">
        <v>340</v>
      </c>
      <c r="B345" s="347"/>
      <c r="C345" s="525"/>
      <c r="D345" s="526"/>
    </row>
    <row r="346" spans="1:4">
      <c r="A346" s="523" t="s">
        <v>341</v>
      </c>
      <c r="B346" s="524"/>
      <c r="C346" s="525"/>
      <c r="D346" s="526"/>
    </row>
    <row r="347" spans="1:4">
      <c r="A347" s="527" t="s">
        <v>342</v>
      </c>
      <c r="B347" s="528"/>
      <c r="C347" s="477"/>
      <c r="D347" s="529"/>
    </row>
    <row r="348" spans="1:4" ht="27.75" customHeight="1">
      <c r="A348" s="530" t="s">
        <v>343</v>
      </c>
      <c r="B348" s="531"/>
      <c r="C348" s="477"/>
      <c r="D348" s="529"/>
    </row>
    <row r="349" spans="1:4" ht="24.75" customHeight="1">
      <c r="A349" s="530" t="s">
        <v>344</v>
      </c>
      <c r="B349" s="531"/>
      <c r="C349" s="477"/>
      <c r="D349" s="529"/>
    </row>
    <row r="350" spans="1:4">
      <c r="A350" s="530" t="s">
        <v>345</v>
      </c>
      <c r="B350" s="531"/>
      <c r="C350" s="477"/>
      <c r="D350" s="529"/>
    </row>
    <row r="351" spans="1:4">
      <c r="A351" s="527" t="s">
        <v>346</v>
      </c>
      <c r="B351" s="528"/>
      <c r="C351" s="477"/>
      <c r="D351" s="529"/>
    </row>
    <row r="352" spans="1:4">
      <c r="A352" s="527" t="s">
        <v>347</v>
      </c>
      <c r="B352" s="528"/>
      <c r="C352" s="477"/>
      <c r="D352" s="529"/>
    </row>
    <row r="353" spans="1:5">
      <c r="A353" s="527" t="s">
        <v>348</v>
      </c>
      <c r="B353" s="528"/>
      <c r="C353" s="477"/>
      <c r="D353" s="529"/>
    </row>
    <row r="354" spans="1:5" ht="63.75" customHeight="1" thickBot="1">
      <c r="A354" s="535" t="s">
        <v>350</v>
      </c>
      <c r="B354" s="536"/>
      <c r="C354" s="537"/>
      <c r="D354" s="538"/>
    </row>
    <row r="355" spans="1:5" ht="14.25" thickBot="1">
      <c r="A355" s="539" t="s">
        <v>169</v>
      </c>
      <c r="B355" s="540"/>
      <c r="C355" s="541">
        <f>C333+C344</f>
        <v>0</v>
      </c>
      <c r="D355" s="372">
        <f>D333+D344</f>
        <v>0</v>
      </c>
    </row>
    <row r="360" spans="1:5" ht="15">
      <c r="A360" s="374" t="s">
        <v>351</v>
      </c>
      <c r="B360" s="374"/>
      <c r="C360" s="374"/>
      <c r="D360" s="218"/>
      <c r="E360" s="218"/>
    </row>
    <row r="361" spans="1:5" ht="15.75" thickBot="1">
      <c r="A361" s="327"/>
      <c r="B361" s="327"/>
      <c r="C361" s="327"/>
      <c r="D361" s="81"/>
    </row>
    <row r="362" spans="1:5" ht="14.25" thickBot="1">
      <c r="A362" s="542" t="s">
        <v>352</v>
      </c>
      <c r="B362" s="543"/>
      <c r="C362" s="544" t="s">
        <v>19</v>
      </c>
      <c r="D362" s="417" t="s">
        <v>258</v>
      </c>
    </row>
    <row r="363" spans="1:5">
      <c r="A363" s="545" t="s">
        <v>353</v>
      </c>
      <c r="B363" s="546"/>
      <c r="C363" s="356">
        <f>SUM(C364:C370)</f>
        <v>0</v>
      </c>
      <c r="D363" s="356">
        <f>SUM(D364:D370)</f>
        <v>0</v>
      </c>
    </row>
    <row r="364" spans="1:5">
      <c r="A364" s="547" t="s">
        <v>354</v>
      </c>
      <c r="B364" s="548"/>
      <c r="C364" s="549"/>
      <c r="D364" s="550"/>
    </row>
    <row r="365" spans="1:5">
      <c r="A365" s="547" t="s">
        <v>355</v>
      </c>
      <c r="B365" s="548"/>
      <c r="C365" s="549"/>
      <c r="D365" s="550"/>
    </row>
    <row r="366" spans="1:5" ht="27.75" customHeight="1">
      <c r="A366" s="403" t="s">
        <v>356</v>
      </c>
      <c r="B366" s="551"/>
      <c r="C366" s="549"/>
      <c r="D366" s="550"/>
    </row>
    <row r="367" spans="1:5">
      <c r="A367" s="403" t="s">
        <v>357</v>
      </c>
      <c r="B367" s="551"/>
      <c r="C367" s="549"/>
      <c r="D367" s="550"/>
    </row>
    <row r="368" spans="1:5" ht="17.25" customHeight="1">
      <c r="A368" s="403" t="s">
        <v>358</v>
      </c>
      <c r="B368" s="551"/>
      <c r="C368" s="549"/>
      <c r="D368" s="550"/>
    </row>
    <row r="369" spans="1:4" ht="16.5" customHeight="1">
      <c r="A369" s="403" t="s">
        <v>359</v>
      </c>
      <c r="B369" s="551"/>
      <c r="C369" s="549"/>
      <c r="D369" s="550"/>
    </row>
    <row r="370" spans="1:4">
      <c r="A370" s="403" t="s">
        <v>288</v>
      </c>
      <c r="B370" s="551"/>
      <c r="C370" s="549"/>
      <c r="D370" s="550"/>
    </row>
    <row r="371" spans="1:4">
      <c r="A371" s="552" t="s">
        <v>360</v>
      </c>
      <c r="B371" s="553"/>
      <c r="C371" s="356">
        <f>C372+C373+C375</f>
        <v>0</v>
      </c>
      <c r="D371" s="554">
        <f>D372+D373+D375</f>
        <v>0</v>
      </c>
    </row>
    <row r="372" spans="1:4">
      <c r="A372" s="555" t="s">
        <v>361</v>
      </c>
      <c r="B372" s="556"/>
      <c r="C372" s="557"/>
      <c r="D372" s="558"/>
    </row>
    <row r="373" spans="1:4">
      <c r="A373" s="555" t="s">
        <v>362</v>
      </c>
      <c r="B373" s="556"/>
      <c r="C373" s="557"/>
      <c r="D373" s="558"/>
    </row>
    <row r="374" spans="1:4">
      <c r="A374" s="555" t="s">
        <v>363</v>
      </c>
      <c r="B374" s="556"/>
      <c r="C374" s="557"/>
      <c r="D374" s="558"/>
    </row>
    <row r="375" spans="1:4" ht="14.25" thickBot="1">
      <c r="A375" s="559" t="s">
        <v>288</v>
      </c>
      <c r="B375" s="560"/>
      <c r="C375" s="557"/>
      <c r="D375" s="558"/>
    </row>
    <row r="376" spans="1:4" ht="14.25" thickBot="1">
      <c r="A376" s="539" t="s">
        <v>169</v>
      </c>
      <c r="B376" s="540"/>
      <c r="C376" s="561">
        <f>C363+C371</f>
        <v>0</v>
      </c>
      <c r="D376" s="561">
        <f>D363+D371</f>
        <v>0</v>
      </c>
    </row>
    <row r="379" spans="1:4" ht="26.25" customHeight="1">
      <c r="A379" s="281" t="s">
        <v>364</v>
      </c>
      <c r="B379" s="562"/>
      <c r="C379" s="562"/>
      <c r="D379" s="562"/>
    </row>
    <row r="380" spans="1:4" ht="14.25" thickBot="1">
      <c r="A380" s="466"/>
      <c r="B380" s="563"/>
      <c r="C380" s="466"/>
      <c r="D380" s="466"/>
    </row>
    <row r="381" spans="1:4" ht="14.25" thickBot="1">
      <c r="A381" s="564"/>
      <c r="B381" s="565"/>
      <c r="C381" s="566" t="s">
        <v>254</v>
      </c>
      <c r="D381" s="436" t="s">
        <v>20</v>
      </c>
    </row>
    <row r="382" spans="1:4" ht="14.25" thickBot="1">
      <c r="A382" s="567" t="s">
        <v>365</v>
      </c>
      <c r="B382" s="568"/>
      <c r="C382" s="477"/>
      <c r="D382" s="425"/>
    </row>
    <row r="383" spans="1:4" ht="14.25" thickBot="1">
      <c r="A383" s="518" t="s">
        <v>249</v>
      </c>
      <c r="B383" s="519"/>
      <c r="C383" s="496">
        <f>SUM(C382:C382)</f>
        <v>0</v>
      </c>
      <c r="D383" s="496">
        <f>SUM(D382:D382)</f>
        <v>0</v>
      </c>
    </row>
    <row r="386" spans="1:11" ht="15">
      <c r="A386" s="281" t="s">
        <v>366</v>
      </c>
      <c r="B386" s="562"/>
      <c r="C386" s="562"/>
      <c r="D386" s="562"/>
      <c r="E386" s="218"/>
    </row>
    <row r="387" spans="1:11" ht="15.75" thickBot="1">
      <c r="A387" s="466"/>
      <c r="B387" s="466"/>
      <c r="C387" s="466"/>
      <c r="D387" s="466"/>
      <c r="E387" s="81"/>
    </row>
    <row r="388" spans="1:11" ht="26.25" thickBot="1">
      <c r="A388" s="434" t="s">
        <v>187</v>
      </c>
      <c r="B388" s="459"/>
      <c r="C388" s="288" t="s">
        <v>367</v>
      </c>
      <c r="D388" s="288" t="s">
        <v>368</v>
      </c>
      <c r="E388" s="569"/>
    </row>
    <row r="389" spans="1:11" ht="15.75" thickBot="1">
      <c r="A389" s="570" t="s">
        <v>369</v>
      </c>
      <c r="B389" s="515"/>
      <c r="C389" s="571">
        <v>124964.25</v>
      </c>
      <c r="D389" s="571">
        <v>195148.73</v>
      </c>
      <c r="E389" s="572"/>
    </row>
    <row r="390" spans="1:11" ht="15">
      <c r="A390" s="81"/>
      <c r="B390" s="81"/>
      <c r="C390" s="81"/>
      <c r="D390" s="81"/>
      <c r="E390" s="81"/>
    </row>
    <row r="391" spans="1:11" ht="29.25" customHeight="1">
      <c r="A391" s="573" t="s">
        <v>370</v>
      </c>
      <c r="B391" s="574"/>
      <c r="C391" s="574"/>
      <c r="D391" s="218"/>
      <c r="E391" s="218"/>
    </row>
    <row r="396" spans="1:11" ht="14.25">
      <c r="A396" s="575" t="s">
        <v>371</v>
      </c>
      <c r="B396" s="575"/>
      <c r="C396" s="575"/>
      <c r="D396" s="575"/>
      <c r="E396" s="575"/>
      <c r="F396" s="575"/>
      <c r="G396" s="575"/>
      <c r="H396" s="575"/>
      <c r="I396" s="575"/>
    </row>
    <row r="398" spans="1:11" ht="14.25">
      <c r="A398" s="575" t="s">
        <v>372</v>
      </c>
      <c r="B398" s="575"/>
      <c r="C398" s="575"/>
      <c r="D398" s="575"/>
      <c r="E398" s="575"/>
      <c r="F398" s="575"/>
      <c r="G398" s="575"/>
      <c r="H398" s="575"/>
      <c r="I398" s="575"/>
    </row>
    <row r="399" spans="1:11" ht="17.25" thickBot="1">
      <c r="A399" s="576"/>
      <c r="B399" s="576"/>
      <c r="C399" s="576"/>
      <c r="D399" s="576"/>
      <c r="E399" s="576"/>
      <c r="F399" s="576"/>
      <c r="G399" s="576"/>
      <c r="H399" s="576"/>
      <c r="I399" s="577"/>
    </row>
    <row r="400" spans="1:11" ht="21.75" customHeight="1" thickBot="1">
      <c r="A400" s="332" t="s">
        <v>373</v>
      </c>
      <c r="B400" s="376" t="s">
        <v>374</v>
      </c>
      <c r="C400" s="578"/>
      <c r="D400" s="579"/>
      <c r="E400" s="580" t="s">
        <v>213</v>
      </c>
      <c r="F400" s="376" t="s">
        <v>375</v>
      </c>
      <c r="G400" s="578"/>
      <c r="H400" s="579"/>
      <c r="I400" s="581" t="s">
        <v>237</v>
      </c>
      <c r="J400" s="582"/>
      <c r="K400" s="583"/>
    </row>
    <row r="401" spans="1:11" ht="64.5" thickBot="1">
      <c r="A401" s="340"/>
      <c r="B401" s="584" t="s">
        <v>376</v>
      </c>
      <c r="C401" s="585" t="s">
        <v>377</v>
      </c>
      <c r="D401" s="586" t="s">
        <v>217</v>
      </c>
      <c r="E401" s="587" t="s">
        <v>378</v>
      </c>
      <c r="F401" s="584" t="s">
        <v>376</v>
      </c>
      <c r="G401" s="585" t="s">
        <v>379</v>
      </c>
      <c r="H401" s="588" t="s">
        <v>380</v>
      </c>
      <c r="I401" s="589"/>
      <c r="J401" s="590"/>
      <c r="K401" s="583"/>
    </row>
    <row r="402" spans="1:11" ht="26.25" thickBot="1">
      <c r="A402" s="591" t="s">
        <v>192</v>
      </c>
      <c r="B402" s="592"/>
      <c r="C402" s="593"/>
      <c r="D402" s="594"/>
      <c r="E402" s="595"/>
      <c r="F402" s="592"/>
      <c r="G402" s="596"/>
      <c r="H402" s="597"/>
      <c r="I402" s="506">
        <f>SUM(B402:H402)</f>
        <v>0</v>
      </c>
      <c r="J402" s="598"/>
      <c r="K402" s="599"/>
    </row>
    <row r="403" spans="1:11" ht="14.25" thickBot="1">
      <c r="A403" s="600" t="s">
        <v>180</v>
      </c>
      <c r="B403" s="595">
        <f t="shared" ref="B403:I403" si="13">SUM(B404:B406)</f>
        <v>0</v>
      </c>
      <c r="C403" s="601">
        <f t="shared" si="13"/>
        <v>0</v>
      </c>
      <c r="D403" s="602">
        <f t="shared" si="13"/>
        <v>0</v>
      </c>
      <c r="E403" s="595">
        <f t="shared" si="13"/>
        <v>0</v>
      </c>
      <c r="F403" s="595">
        <f t="shared" si="13"/>
        <v>0</v>
      </c>
      <c r="G403" s="595">
        <f t="shared" si="13"/>
        <v>0</v>
      </c>
      <c r="H403" s="595">
        <f t="shared" si="13"/>
        <v>0</v>
      </c>
      <c r="I403" s="600">
        <f t="shared" si="13"/>
        <v>0</v>
      </c>
      <c r="J403" s="603"/>
      <c r="K403" s="603"/>
    </row>
    <row r="404" spans="1:11" ht="14.25" thickBot="1">
      <c r="A404" s="604" t="s">
        <v>381</v>
      </c>
      <c r="B404" s="605"/>
      <c r="C404" s="606"/>
      <c r="D404" s="607"/>
      <c r="E404" s="608"/>
      <c r="F404" s="605"/>
      <c r="G404" s="609"/>
      <c r="H404" s="610"/>
      <c r="I404" s="611">
        <f>SUM(B404:H404)</f>
        <v>0</v>
      </c>
      <c r="J404" s="612"/>
      <c r="K404" s="613"/>
    </row>
    <row r="405" spans="1:11" ht="14.25" thickBot="1">
      <c r="A405" s="614" t="s">
        <v>382</v>
      </c>
      <c r="B405" s="615"/>
      <c r="C405" s="400"/>
      <c r="D405" s="616"/>
      <c r="E405" s="608"/>
      <c r="F405" s="615"/>
      <c r="G405" s="617"/>
      <c r="H405" s="618"/>
      <c r="I405" s="611">
        <f t="shared" ref="I405:I406" si="14">SUM(B405:H405)</f>
        <v>0</v>
      </c>
      <c r="J405" s="612"/>
      <c r="K405" s="613"/>
    </row>
    <row r="406" spans="1:11" ht="14.25" thickBot="1">
      <c r="A406" s="619" t="s">
        <v>383</v>
      </c>
      <c r="B406" s="615"/>
      <c r="C406" s="400"/>
      <c r="D406" s="616"/>
      <c r="E406" s="608"/>
      <c r="F406" s="615"/>
      <c r="G406" s="617"/>
      <c r="H406" s="618"/>
      <c r="I406" s="611">
        <f t="shared" si="14"/>
        <v>0</v>
      </c>
      <c r="J406" s="612"/>
      <c r="K406" s="613"/>
    </row>
    <row r="407" spans="1:11" ht="14.25" thickBot="1">
      <c r="A407" s="600" t="s">
        <v>181</v>
      </c>
      <c r="B407" s="592">
        <f t="shared" ref="B407:H407" si="15">SUM(B408:B411)</f>
        <v>0</v>
      </c>
      <c r="C407" s="593">
        <f t="shared" si="15"/>
        <v>0</v>
      </c>
      <c r="D407" s="596">
        <f t="shared" si="15"/>
        <v>0</v>
      </c>
      <c r="E407" s="595">
        <f t="shared" si="15"/>
        <v>0</v>
      </c>
      <c r="F407" s="592">
        <f t="shared" si="15"/>
        <v>0</v>
      </c>
      <c r="G407" s="592">
        <f t="shared" si="15"/>
        <v>0</v>
      </c>
      <c r="H407" s="592">
        <f t="shared" si="15"/>
        <v>0</v>
      </c>
      <c r="I407" s="505">
        <f t="shared" ref="I407" si="16">SUM(I408:I412)</f>
        <v>0</v>
      </c>
      <c r="J407" s="598"/>
      <c r="K407" s="598"/>
    </row>
    <row r="408" spans="1:11" ht="29.25" customHeight="1">
      <c r="A408" s="620" t="s">
        <v>384</v>
      </c>
      <c r="B408" s="621"/>
      <c r="C408" s="622"/>
      <c r="D408" s="623"/>
      <c r="E408" s="624"/>
      <c r="F408" s="621"/>
      <c r="G408" s="625"/>
      <c r="H408" s="623"/>
      <c r="I408" s="626">
        <f>SUM(B408:H408)</f>
        <v>0</v>
      </c>
      <c r="J408" s="612"/>
      <c r="K408" s="613"/>
    </row>
    <row r="409" spans="1:11" ht="13.5" customHeight="1">
      <c r="A409" s="620" t="s">
        <v>385</v>
      </c>
      <c r="B409" s="621"/>
      <c r="C409" s="622"/>
      <c r="D409" s="623"/>
      <c r="E409" s="624"/>
      <c r="F409" s="621"/>
      <c r="G409" s="625"/>
      <c r="H409" s="623"/>
      <c r="I409" s="626">
        <f>SUM(B409:H409)</f>
        <v>0</v>
      </c>
      <c r="J409" s="612"/>
      <c r="K409" s="613"/>
    </row>
    <row r="410" spans="1:11">
      <c r="A410" s="620" t="s">
        <v>386</v>
      </c>
      <c r="B410" s="621"/>
      <c r="C410" s="622"/>
      <c r="D410" s="623"/>
      <c r="E410" s="624"/>
      <c r="F410" s="621"/>
      <c r="G410" s="625"/>
      <c r="H410" s="623"/>
      <c r="I410" s="626">
        <f>SUM(B410:H410)</f>
        <v>0</v>
      </c>
      <c r="J410" s="612"/>
      <c r="K410" s="613"/>
    </row>
    <row r="411" spans="1:11" ht="14.25" thickBot="1">
      <c r="A411" s="627" t="s">
        <v>387</v>
      </c>
      <c r="B411" s="621"/>
      <c r="C411" s="622"/>
      <c r="D411" s="623"/>
      <c r="E411" s="624"/>
      <c r="F411" s="621"/>
      <c r="G411" s="625"/>
      <c r="H411" s="623"/>
      <c r="I411" s="626">
        <f>SUM(B411:H411)</f>
        <v>0</v>
      </c>
      <c r="J411" s="612"/>
      <c r="K411" s="613"/>
    </row>
    <row r="412" spans="1:11" ht="25.5" customHeight="1" thickBot="1">
      <c r="A412" s="628" t="s">
        <v>388</v>
      </c>
      <c r="B412" s="629">
        <f>B402+B403-B407</f>
        <v>0</v>
      </c>
      <c r="C412" s="629">
        <f t="shared" ref="C412:H412" si="17">C402+C403-C407</f>
        <v>0</v>
      </c>
      <c r="D412" s="629">
        <f t="shared" si="17"/>
        <v>0</v>
      </c>
      <c r="E412" s="629">
        <f t="shared" si="17"/>
        <v>0</v>
      </c>
      <c r="F412" s="629">
        <f t="shared" si="17"/>
        <v>0</v>
      </c>
      <c r="G412" s="629">
        <f t="shared" si="17"/>
        <v>0</v>
      </c>
      <c r="H412" s="629">
        <f t="shared" si="17"/>
        <v>0</v>
      </c>
      <c r="I412" s="630">
        <f t="shared" ref="I412" si="18">I401+I402-I406</f>
        <v>0</v>
      </c>
      <c r="J412" s="612"/>
      <c r="K412" s="613"/>
    </row>
    <row r="413" spans="1:11" ht="23.25" customHeight="1" thickBot="1">
      <c r="A413" s="631" t="s">
        <v>389</v>
      </c>
      <c r="B413" s="632"/>
      <c r="C413" s="633"/>
      <c r="D413" s="634"/>
      <c r="E413" s="635"/>
      <c r="F413" s="632"/>
      <c r="G413" s="636"/>
      <c r="H413" s="634"/>
      <c r="I413" s="635">
        <f>SUM(B413:H413)</f>
        <v>0</v>
      </c>
      <c r="J413" s="599"/>
      <c r="K413" s="599"/>
    </row>
    <row r="414" spans="1:11" ht="19.5" customHeight="1" thickBot="1">
      <c r="A414" s="637" t="s">
        <v>180</v>
      </c>
      <c r="B414" s="632"/>
      <c r="C414" s="633"/>
      <c r="D414" s="634"/>
      <c r="E414" s="635"/>
      <c r="F414" s="632"/>
      <c r="G414" s="636"/>
      <c r="H414" s="634"/>
      <c r="I414" s="635">
        <f>SUM(B414:H414)</f>
        <v>0</v>
      </c>
      <c r="J414" s="599"/>
      <c r="K414" s="599"/>
    </row>
    <row r="415" spans="1:11" ht="19.5" customHeight="1" thickBot="1">
      <c r="A415" s="637" t="s">
        <v>181</v>
      </c>
      <c r="B415" s="632"/>
      <c r="C415" s="633"/>
      <c r="D415" s="634"/>
      <c r="E415" s="635"/>
      <c r="F415" s="632"/>
      <c r="G415" s="636"/>
      <c r="H415" s="634"/>
      <c r="I415" s="635">
        <f>SUM(B415:H415)</f>
        <v>0</v>
      </c>
      <c r="J415" s="599"/>
      <c r="K415" s="599"/>
    </row>
    <row r="416" spans="1:11" ht="19.5" customHeight="1" thickBot="1">
      <c r="A416" s="637" t="s">
        <v>390</v>
      </c>
      <c r="B416" s="632">
        <f>B413+B414-B415</f>
        <v>0</v>
      </c>
      <c r="C416" s="633">
        <f t="shared" ref="C416:I416" si="19">C413+C414-C415</f>
        <v>0</v>
      </c>
      <c r="D416" s="634">
        <f t="shared" si="19"/>
        <v>0</v>
      </c>
      <c r="E416" s="635">
        <f t="shared" si="19"/>
        <v>0</v>
      </c>
      <c r="F416" s="632">
        <f t="shared" si="19"/>
        <v>0</v>
      </c>
      <c r="G416" s="636">
        <f t="shared" si="19"/>
        <v>0</v>
      </c>
      <c r="H416" s="634">
        <f t="shared" si="19"/>
        <v>0</v>
      </c>
      <c r="I416" s="635">
        <f t="shared" si="19"/>
        <v>0</v>
      </c>
      <c r="J416" s="599"/>
      <c r="K416" s="599"/>
    </row>
    <row r="417" spans="1:11" ht="22.5" customHeight="1" thickBot="1">
      <c r="A417" s="631" t="s">
        <v>391</v>
      </c>
      <c r="B417" s="638">
        <f>B402-B413</f>
        <v>0</v>
      </c>
      <c r="C417" s="638">
        <f t="shared" ref="C417:H417" si="20">C402-C413</f>
        <v>0</v>
      </c>
      <c r="D417" s="638">
        <f t="shared" si="20"/>
        <v>0</v>
      </c>
      <c r="E417" s="638">
        <f t="shared" si="20"/>
        <v>0</v>
      </c>
      <c r="F417" s="638">
        <f t="shared" si="20"/>
        <v>0</v>
      </c>
      <c r="G417" s="638">
        <f t="shared" si="20"/>
        <v>0</v>
      </c>
      <c r="H417" s="638">
        <f t="shared" si="20"/>
        <v>0</v>
      </c>
      <c r="I417" s="638">
        <f t="shared" ref="I417" si="21">I401-I413</f>
        <v>0</v>
      </c>
      <c r="J417" s="599"/>
      <c r="K417" s="599"/>
    </row>
    <row r="418" spans="1:11" ht="19.5" customHeight="1" thickBot="1">
      <c r="A418" s="639" t="s">
        <v>392</v>
      </c>
      <c r="B418" s="640">
        <f>B412-B416</f>
        <v>0</v>
      </c>
      <c r="C418" s="640">
        <f t="shared" ref="C418:I418" si="22">C412-C416</f>
        <v>0</v>
      </c>
      <c r="D418" s="640">
        <f t="shared" si="22"/>
        <v>0</v>
      </c>
      <c r="E418" s="638">
        <f t="shared" si="22"/>
        <v>0</v>
      </c>
      <c r="F418" s="638">
        <f t="shared" si="22"/>
        <v>0</v>
      </c>
      <c r="G418" s="638">
        <f t="shared" si="22"/>
        <v>0</v>
      </c>
      <c r="H418" s="638">
        <f t="shared" si="22"/>
        <v>0</v>
      </c>
      <c r="I418" s="638">
        <f t="shared" si="22"/>
        <v>0</v>
      </c>
      <c r="J418" s="599"/>
      <c r="K418" s="599"/>
    </row>
    <row r="438" spans="1:9" ht="15">
      <c r="A438" s="281" t="s">
        <v>393</v>
      </c>
      <c r="B438" s="513"/>
      <c r="C438" s="513"/>
    </row>
    <row r="439" spans="1:9" ht="15" thickBot="1">
      <c r="A439" s="641"/>
      <c r="B439" s="642"/>
      <c r="C439" s="642"/>
      <c r="E439" s="643"/>
      <c r="F439" s="643"/>
      <c r="G439" s="643"/>
      <c r="H439" s="643"/>
      <c r="I439" s="643"/>
    </row>
    <row r="440" spans="1:9" ht="32.25" thickBot="1">
      <c r="A440" s="644" t="s">
        <v>253</v>
      </c>
      <c r="B440" s="645"/>
      <c r="C440" s="646" t="s">
        <v>19</v>
      </c>
      <c r="D440" s="647" t="s">
        <v>258</v>
      </c>
      <c r="E440" s="466"/>
      <c r="F440" s="466"/>
      <c r="G440" s="466"/>
      <c r="H440" s="466"/>
      <c r="I440" s="466"/>
    </row>
    <row r="441" spans="1:9">
      <c r="A441" s="648" t="s">
        <v>394</v>
      </c>
      <c r="B441" s="649"/>
      <c r="C441" s="650">
        <v>2988.9</v>
      </c>
      <c r="D441" s="650">
        <v>4775.29</v>
      </c>
      <c r="E441" s="651"/>
      <c r="F441" s="652"/>
      <c r="G441" s="653"/>
      <c r="H441" s="654"/>
      <c r="I441" s="654"/>
    </row>
    <row r="442" spans="1:9">
      <c r="A442" s="655" t="s">
        <v>395</v>
      </c>
      <c r="B442" s="656"/>
      <c r="C442" s="657">
        <v>263.58</v>
      </c>
      <c r="D442" s="657">
        <f>189.93+394.33</f>
        <v>584.26</v>
      </c>
      <c r="E442" s="658"/>
      <c r="F442" s="652"/>
      <c r="G442" s="653"/>
      <c r="H442" s="651"/>
      <c r="I442" s="651"/>
    </row>
    <row r="443" spans="1:9">
      <c r="A443" s="655" t="s">
        <v>396</v>
      </c>
      <c r="B443" s="656"/>
      <c r="C443" s="657">
        <v>0</v>
      </c>
      <c r="D443" s="657">
        <v>678.84</v>
      </c>
      <c r="E443" s="659"/>
      <c r="F443" s="652"/>
      <c r="G443" s="653"/>
      <c r="H443" s="652"/>
      <c r="I443" s="652"/>
    </row>
    <row r="444" spans="1:9">
      <c r="A444" s="655" t="s">
        <v>397</v>
      </c>
      <c r="B444" s="656"/>
      <c r="C444" s="660">
        <f>C445+C448+C449+C450+C451</f>
        <v>115328.33</v>
      </c>
      <c r="D444" s="660">
        <f>D445+D448+D449+D450+D451</f>
        <v>179332.84</v>
      </c>
      <c r="E444" s="172"/>
      <c r="F444" s="172"/>
      <c r="G444" s="172"/>
      <c r="H444" s="172"/>
      <c r="I444" s="172"/>
    </row>
    <row r="445" spans="1:9" ht="15">
      <c r="A445" s="661" t="s">
        <v>398</v>
      </c>
      <c r="B445" s="662"/>
      <c r="C445" s="663">
        <f>C446-C447</f>
        <v>0</v>
      </c>
      <c r="D445" s="663">
        <f>D446-D447</f>
        <v>0</v>
      </c>
      <c r="E445" s="172"/>
      <c r="F445" s="172"/>
      <c r="G445" s="664"/>
      <c r="H445" s="172"/>
      <c r="I445" s="172"/>
    </row>
    <row r="446" spans="1:9">
      <c r="A446" s="665" t="s">
        <v>399</v>
      </c>
      <c r="B446" s="666"/>
      <c r="C446" s="667"/>
      <c r="D446" s="667"/>
      <c r="E446" s="172"/>
      <c r="F446" s="172"/>
      <c r="G446" s="172"/>
      <c r="H446" s="172"/>
      <c r="I446" s="172"/>
    </row>
    <row r="447" spans="1:9" ht="25.5" customHeight="1">
      <c r="A447" s="665" t="s">
        <v>400</v>
      </c>
      <c r="B447" s="666"/>
      <c r="C447" s="667"/>
      <c r="D447" s="667"/>
      <c r="E447" s="172"/>
      <c r="F447" s="172"/>
      <c r="G447" s="172"/>
      <c r="H447" s="172"/>
      <c r="I447" s="172"/>
    </row>
    <row r="448" spans="1:9">
      <c r="A448" s="661" t="s">
        <v>401</v>
      </c>
      <c r="B448" s="662"/>
      <c r="C448" s="663">
        <v>114824.64</v>
      </c>
      <c r="D448" s="663">
        <v>168645</v>
      </c>
      <c r="E448" s="172"/>
      <c r="F448" s="172"/>
      <c r="G448" s="172"/>
      <c r="H448" s="172"/>
      <c r="I448" s="172"/>
    </row>
    <row r="449" spans="1:9">
      <c r="A449" s="661" t="s">
        <v>402</v>
      </c>
      <c r="B449" s="662"/>
      <c r="C449" s="663"/>
      <c r="D449" s="663"/>
      <c r="E449" s="172"/>
      <c r="F449" s="172"/>
      <c r="G449" s="172"/>
      <c r="H449" s="172"/>
      <c r="I449" s="172"/>
    </row>
    <row r="450" spans="1:9">
      <c r="A450" s="661" t="s">
        <v>403</v>
      </c>
      <c r="B450" s="662"/>
      <c r="C450" s="663"/>
      <c r="D450" s="663"/>
      <c r="E450" s="172"/>
      <c r="F450" s="172"/>
      <c r="G450" s="172"/>
      <c r="H450" s="172"/>
      <c r="I450" s="172"/>
    </row>
    <row r="451" spans="1:9" ht="15">
      <c r="A451" s="661" t="s">
        <v>173</v>
      </c>
      <c r="B451" s="662"/>
      <c r="C451" s="663">
        <v>503.69</v>
      </c>
      <c r="D451" s="663">
        <f>11761.01-678.84-394.33</f>
        <v>10687.84</v>
      </c>
      <c r="E451" s="668"/>
      <c r="F451" s="172"/>
      <c r="G451" s="172"/>
      <c r="H451" s="172"/>
      <c r="I451" s="669"/>
    </row>
    <row r="452" spans="1:9" ht="24.75" customHeight="1" thickBot="1">
      <c r="A452" s="670" t="s">
        <v>404</v>
      </c>
      <c r="B452" s="671"/>
      <c r="C452" s="657"/>
      <c r="D452" s="657"/>
      <c r="E452" s="172"/>
      <c r="F452" s="172"/>
      <c r="G452" s="172"/>
      <c r="H452" s="172"/>
      <c r="I452" s="172"/>
    </row>
    <row r="453" spans="1:9" ht="16.5" thickBot="1">
      <c r="A453" s="672" t="s">
        <v>249</v>
      </c>
      <c r="B453" s="673"/>
      <c r="C453" s="431">
        <f>SUM(C441+C442+C443+C444+C452)</f>
        <v>118580.81</v>
      </c>
      <c r="D453" s="431">
        <f>SUM(D441+D442+D443+D444+D452)</f>
        <v>185371.23</v>
      </c>
      <c r="E453" s="172"/>
      <c r="F453" s="172"/>
      <c r="G453" s="172"/>
      <c r="H453" s="172"/>
      <c r="I453" s="172"/>
    </row>
    <row r="455" spans="1:9" ht="14.25">
      <c r="A455" s="643" t="s">
        <v>405</v>
      </c>
      <c r="B455" s="643"/>
      <c r="C455" s="643"/>
      <c r="D455" s="643"/>
    </row>
    <row r="456" spans="1:9" ht="14.25" thickBot="1">
      <c r="A456" s="466"/>
      <c r="B456" s="466"/>
      <c r="C456" s="466"/>
      <c r="D456" s="466"/>
    </row>
    <row r="457" spans="1:9" ht="14.25" thickBot="1">
      <c r="A457" s="674" t="s">
        <v>406</v>
      </c>
      <c r="B457" s="675"/>
      <c r="C457" s="675"/>
      <c r="D457" s="676"/>
    </row>
    <row r="458" spans="1:9" ht="14.25" thickBot="1">
      <c r="A458" s="677" t="s">
        <v>19</v>
      </c>
      <c r="B458" s="678"/>
      <c r="C458" s="677" t="s">
        <v>407</v>
      </c>
      <c r="D458" s="678"/>
    </row>
    <row r="459" spans="1:9" ht="14.25" thickBot="1">
      <c r="A459" s="679"/>
      <c r="B459" s="680"/>
      <c r="C459" s="680"/>
      <c r="D459" s="681"/>
    </row>
    <row r="488" spans="1:5" ht="15">
      <c r="A488" s="682" t="s">
        <v>408</v>
      </c>
      <c r="B488" s="682"/>
      <c r="C488" s="682"/>
      <c r="D488" s="282"/>
    </row>
    <row r="489" spans="1:5" ht="14.25" customHeight="1">
      <c r="A489" s="683" t="s">
        <v>409</v>
      </c>
      <c r="B489" s="683"/>
      <c r="C489" s="683"/>
    </row>
    <row r="490" spans="1:5" ht="14.25" thickBot="1">
      <c r="A490" s="684"/>
      <c r="B490" s="685"/>
      <c r="C490" s="685"/>
    </row>
    <row r="491" spans="1:5" ht="16.5" thickBot="1">
      <c r="A491" s="686" t="s">
        <v>203</v>
      </c>
      <c r="B491" s="687"/>
      <c r="C491" s="454" t="s">
        <v>410</v>
      </c>
      <c r="D491" s="454" t="s">
        <v>411</v>
      </c>
    </row>
    <row r="492" spans="1:5">
      <c r="A492" s="688" t="s">
        <v>412</v>
      </c>
      <c r="B492" s="689"/>
      <c r="C492" s="690"/>
      <c r="D492" s="691">
        <v>0</v>
      </c>
      <c r="E492" s="668"/>
    </row>
    <row r="493" spans="1:5">
      <c r="A493" s="692" t="s">
        <v>413</v>
      </c>
      <c r="B493" s="693"/>
      <c r="C493" s="694"/>
      <c r="D493" s="695"/>
    </row>
    <row r="494" spans="1:5">
      <c r="A494" s="696" t="s">
        <v>414</v>
      </c>
      <c r="B494" s="697"/>
      <c r="C494" s="698"/>
      <c r="D494" s="699"/>
    </row>
    <row r="495" spans="1:5">
      <c r="A495" s="700" t="s">
        <v>415</v>
      </c>
      <c r="B495" s="701"/>
      <c r="C495" s="694"/>
      <c r="D495" s="695"/>
    </row>
    <row r="496" spans="1:5" ht="13.5" customHeight="1" thickBot="1">
      <c r="A496" s="702" t="s">
        <v>416</v>
      </c>
      <c r="B496" s="703"/>
      <c r="C496" s="704"/>
      <c r="D496" s="705"/>
    </row>
    <row r="504" spans="1:3" ht="14.25">
      <c r="A504" s="706" t="s">
        <v>417</v>
      </c>
      <c r="B504" s="706"/>
      <c r="C504" s="706"/>
    </row>
    <row r="505" spans="1:3" ht="14.25" thickBot="1">
      <c r="A505" s="328"/>
      <c r="B505" s="327"/>
      <c r="C505" s="327"/>
    </row>
    <row r="506" spans="1:3" ht="26.25" thickBot="1">
      <c r="A506" s="707"/>
      <c r="B506" s="708" t="s">
        <v>418</v>
      </c>
      <c r="C506" s="417" t="s">
        <v>419</v>
      </c>
    </row>
    <row r="507" spans="1:3" ht="14.25" thickBot="1">
      <c r="A507" s="709" t="s">
        <v>420</v>
      </c>
      <c r="B507" s="710">
        <f>B508+B513</f>
        <v>0</v>
      </c>
      <c r="C507" s="710">
        <f>C508+C513</f>
        <v>0</v>
      </c>
    </row>
    <row r="508" spans="1:3">
      <c r="A508" s="711" t="s">
        <v>421</v>
      </c>
      <c r="B508" s="349">
        <f>SUM(B510:B512)</f>
        <v>0</v>
      </c>
      <c r="C508" s="349">
        <f>SUM(C510:C512)</f>
        <v>0</v>
      </c>
    </row>
    <row r="509" spans="1:3">
      <c r="A509" s="712" t="s">
        <v>205</v>
      </c>
      <c r="B509" s="364"/>
      <c r="C509" s="713"/>
    </row>
    <row r="510" spans="1:3">
      <c r="A510" s="712"/>
      <c r="B510" s="364"/>
      <c r="C510" s="713"/>
    </row>
    <row r="511" spans="1:3">
      <c r="A511" s="712"/>
      <c r="B511" s="364"/>
      <c r="C511" s="713"/>
    </row>
    <row r="512" spans="1:3" ht="14.25" thickBot="1">
      <c r="A512" s="714"/>
      <c r="B512" s="715"/>
      <c r="C512" s="716"/>
    </row>
    <row r="513" spans="1:6">
      <c r="A513" s="711" t="s">
        <v>422</v>
      </c>
      <c r="B513" s="349">
        <f>SUM(B515:B517)</f>
        <v>0</v>
      </c>
      <c r="C513" s="349">
        <f>SUM(C515:C517)</f>
        <v>0</v>
      </c>
    </row>
    <row r="514" spans="1:6">
      <c r="A514" s="712" t="s">
        <v>205</v>
      </c>
      <c r="B514" s="717"/>
      <c r="C514" s="718"/>
    </row>
    <row r="515" spans="1:6" ht="25.5">
      <c r="A515" s="719" t="s">
        <v>423</v>
      </c>
      <c r="B515" s="717"/>
      <c r="C515" s="718"/>
    </row>
    <row r="516" spans="1:6">
      <c r="A516" s="720"/>
      <c r="B516" s="364"/>
      <c r="C516" s="713"/>
    </row>
    <row r="517" spans="1:6" ht="14.25" thickBot="1">
      <c r="A517" s="721"/>
      <c r="B517" s="715"/>
      <c r="C517" s="716"/>
    </row>
    <row r="518" spans="1:6" ht="14.25" thickBot="1">
      <c r="A518" s="709" t="s">
        <v>424</v>
      </c>
      <c r="B518" s="710">
        <f>B519+B524</f>
        <v>168501.69</v>
      </c>
      <c r="C518" s="722">
        <f>C519+C524</f>
        <v>488091.36</v>
      </c>
    </row>
    <row r="519" spans="1:6">
      <c r="A519" s="723" t="s">
        <v>421</v>
      </c>
      <c r="B519" s="717">
        <f>SUM(B521:B523)</f>
        <v>0</v>
      </c>
      <c r="C519" s="724">
        <f>SUM(C521:C523)</f>
        <v>0</v>
      </c>
    </row>
    <row r="520" spans="1:6">
      <c r="A520" s="720" t="s">
        <v>205</v>
      </c>
      <c r="B520" s="364"/>
      <c r="C520" s="725"/>
    </row>
    <row r="521" spans="1:6">
      <c r="A521" s="720"/>
      <c r="B521" s="364"/>
      <c r="C521" s="725"/>
    </row>
    <row r="522" spans="1:6">
      <c r="A522" s="720"/>
      <c r="B522" s="364"/>
      <c r="C522" s="725">
        <v>0</v>
      </c>
    </row>
    <row r="523" spans="1:6" ht="14.25" thickBot="1">
      <c r="A523" s="721"/>
      <c r="B523" s="715"/>
      <c r="C523" s="726"/>
    </row>
    <row r="524" spans="1:6">
      <c r="A524" s="727" t="s">
        <v>422</v>
      </c>
      <c r="B524" s="357">
        <f>SUM(B526:B528)</f>
        <v>168501.69</v>
      </c>
      <c r="C524" s="728">
        <f>SUM(C526:C528)</f>
        <v>488091.36</v>
      </c>
    </row>
    <row r="525" spans="1:6">
      <c r="A525" s="720" t="s">
        <v>205</v>
      </c>
      <c r="B525" s="364"/>
      <c r="C525" s="364"/>
    </row>
    <row r="526" spans="1:6" ht="38.25">
      <c r="A526" s="729" t="s">
        <v>425</v>
      </c>
      <c r="B526" s="363">
        <f>3801.69+164700</f>
        <v>168501.69</v>
      </c>
      <c r="C526" s="363">
        <v>0</v>
      </c>
      <c r="E526" s="172"/>
      <c r="F526" s="172"/>
    </row>
    <row r="527" spans="1:6" ht="54.75" customHeight="1">
      <c r="A527" s="730" t="s">
        <v>426</v>
      </c>
      <c r="B527" s="364">
        <v>0</v>
      </c>
      <c r="C527" s="364">
        <f>154983+290911</f>
        <v>445894</v>
      </c>
    </row>
    <row r="528" spans="1:6" ht="15.75" thickBot="1">
      <c r="A528" s="731" t="s">
        <v>427</v>
      </c>
      <c r="B528" s="732">
        <v>0</v>
      </c>
      <c r="C528" s="733">
        <v>42197.36</v>
      </c>
      <c r="D528" s="172"/>
    </row>
    <row r="529" spans="1:9" ht="14.25">
      <c r="A529" s="706"/>
      <c r="B529" s="706"/>
      <c r="C529" s="706"/>
    </row>
    <row r="530" spans="1:9" ht="14.25">
      <c r="A530" s="706"/>
      <c r="B530" s="706"/>
      <c r="C530" s="706"/>
    </row>
    <row r="531" spans="1:9" ht="43.5" customHeight="1">
      <c r="A531" s="281" t="s">
        <v>428</v>
      </c>
      <c r="B531" s="281"/>
      <c r="C531" s="281"/>
      <c r="D531" s="281"/>
      <c r="E531" s="282"/>
      <c r="F531" s="282"/>
      <c r="G531" s="282"/>
      <c r="H531" s="282"/>
      <c r="I531" s="282"/>
    </row>
    <row r="532" spans="1:9" ht="15.75" thickBot="1">
      <c r="A532" s="734"/>
      <c r="B532" s="734"/>
      <c r="C532" s="734"/>
      <c r="D532" s="734"/>
      <c r="E532" s="114"/>
      <c r="F532" s="114"/>
      <c r="G532" s="114"/>
      <c r="H532" s="114"/>
      <c r="I532" s="114"/>
    </row>
    <row r="533" spans="1:9" ht="55.5" customHeight="1" thickBot="1">
      <c r="A533" s="445" t="s">
        <v>429</v>
      </c>
      <c r="B533" s="735"/>
      <c r="C533" s="736"/>
      <c r="D533" s="452"/>
    </row>
    <row r="534" spans="1:9" ht="24.75" customHeight="1" thickBot="1">
      <c r="A534" s="737" t="s">
        <v>19</v>
      </c>
      <c r="B534" s="738"/>
      <c r="C534" s="739" t="s">
        <v>20</v>
      </c>
      <c r="D534" s="740"/>
    </row>
    <row r="535" spans="1:9" ht="20.25" customHeight="1" thickBot="1">
      <c r="A535" s="741"/>
      <c r="B535" s="742"/>
      <c r="C535" s="743"/>
      <c r="D535" s="744"/>
    </row>
    <row r="536" spans="1:9" ht="14.25">
      <c r="A536" s="706"/>
      <c r="B536" s="706"/>
      <c r="C536" s="706"/>
    </row>
    <row r="537" spans="1:9" ht="14.25">
      <c r="A537" s="706"/>
      <c r="B537" s="706"/>
      <c r="C537" s="706"/>
    </row>
    <row r="538" spans="1:9" ht="14.25">
      <c r="A538" s="706"/>
      <c r="B538" s="706"/>
      <c r="C538" s="706"/>
    </row>
    <row r="539" spans="1:9" ht="14.25">
      <c r="A539" s="706"/>
      <c r="B539" s="706"/>
      <c r="C539" s="706"/>
    </row>
    <row r="540" spans="1:9" ht="14.25">
      <c r="A540" s="706"/>
      <c r="B540" s="706"/>
      <c r="C540" s="706"/>
    </row>
    <row r="541" spans="1:9" ht="14.25">
      <c r="A541" s="706"/>
      <c r="B541" s="706"/>
      <c r="C541" s="706"/>
    </row>
    <row r="542" spans="1:9" ht="14.25">
      <c r="A542" s="706"/>
      <c r="B542" s="706"/>
      <c r="C542" s="706"/>
    </row>
    <row r="543" spans="1:9" ht="14.25">
      <c r="A543" s="706" t="s">
        <v>430</v>
      </c>
      <c r="B543" s="706"/>
      <c r="C543" s="706"/>
    </row>
    <row r="544" spans="1:9" ht="14.25">
      <c r="A544" s="374" t="s">
        <v>431</v>
      </c>
      <c r="B544" s="374"/>
      <c r="C544" s="374"/>
    </row>
    <row r="545" spans="1:7" ht="15" thickBot="1">
      <c r="A545" s="706"/>
      <c r="B545" s="706"/>
      <c r="C545" s="706"/>
    </row>
    <row r="546" spans="1:7" ht="24.75" thickBot="1">
      <c r="A546" s="745" t="s">
        <v>432</v>
      </c>
      <c r="B546" s="746"/>
      <c r="C546" s="746"/>
      <c r="D546" s="747"/>
      <c r="E546" s="748" t="s">
        <v>418</v>
      </c>
      <c r="F546" s="749" t="s">
        <v>419</v>
      </c>
      <c r="G546" s="750"/>
    </row>
    <row r="547" spans="1:7" ht="14.25" customHeight="1" thickBot="1">
      <c r="A547" s="751" t="s">
        <v>433</v>
      </c>
      <c r="B547" s="752"/>
      <c r="C547" s="752"/>
      <c r="D547" s="753"/>
      <c r="E547" s="754">
        <f>SUM(E548:E555)</f>
        <v>0</v>
      </c>
      <c r="F547" s="754">
        <f>SUM(F548:F555)</f>
        <v>0</v>
      </c>
      <c r="G547" s="755"/>
    </row>
    <row r="548" spans="1:7">
      <c r="A548" s="756" t="s">
        <v>434</v>
      </c>
      <c r="B548" s="757"/>
      <c r="C548" s="757"/>
      <c r="D548" s="758"/>
      <c r="E548" s="759"/>
      <c r="F548" s="759"/>
      <c r="G548" s="327"/>
    </row>
    <row r="549" spans="1:7">
      <c r="A549" s="760" t="s">
        <v>435</v>
      </c>
      <c r="B549" s="761"/>
      <c r="C549" s="761"/>
      <c r="D549" s="762"/>
      <c r="E549" s="763"/>
      <c r="F549" s="763"/>
      <c r="G549" s="327"/>
    </row>
    <row r="550" spans="1:7">
      <c r="A550" s="760" t="s">
        <v>436</v>
      </c>
      <c r="B550" s="761"/>
      <c r="C550" s="761"/>
      <c r="D550" s="762"/>
      <c r="E550" s="763"/>
      <c r="F550" s="763"/>
      <c r="G550" s="327"/>
    </row>
    <row r="551" spans="1:7">
      <c r="A551" s="764" t="s">
        <v>437</v>
      </c>
      <c r="B551" s="765"/>
      <c r="C551" s="765"/>
      <c r="D551" s="766"/>
      <c r="E551" s="763"/>
      <c r="F551" s="763"/>
      <c r="G551" s="327"/>
    </row>
    <row r="552" spans="1:7">
      <c r="A552" s="760" t="s">
        <v>438</v>
      </c>
      <c r="B552" s="761"/>
      <c r="C552" s="761"/>
      <c r="D552" s="762"/>
      <c r="E552" s="763"/>
      <c r="F552" s="763"/>
      <c r="G552" s="327"/>
    </row>
    <row r="553" spans="1:7">
      <c r="A553" s="767" t="s">
        <v>439</v>
      </c>
      <c r="B553" s="768"/>
      <c r="C553" s="768"/>
      <c r="D553" s="769"/>
      <c r="E553" s="763"/>
      <c r="F553" s="763"/>
      <c r="G553" s="327"/>
    </row>
    <row r="554" spans="1:7">
      <c r="A554" s="767" t="s">
        <v>440</v>
      </c>
      <c r="B554" s="768"/>
      <c r="C554" s="768"/>
      <c r="D554" s="769"/>
      <c r="E554" s="763"/>
      <c r="F554" s="763"/>
      <c r="G554" s="327"/>
    </row>
    <row r="555" spans="1:7" ht="14.25" thickBot="1">
      <c r="A555" s="770" t="s">
        <v>441</v>
      </c>
      <c r="B555" s="771"/>
      <c r="C555" s="771"/>
      <c r="D555" s="772"/>
      <c r="E555" s="773"/>
      <c r="F555" s="773"/>
      <c r="G555" s="327"/>
    </row>
    <row r="556" spans="1:7" ht="14.25" thickBot="1">
      <c r="A556" s="751" t="s">
        <v>442</v>
      </c>
      <c r="B556" s="752"/>
      <c r="C556" s="752"/>
      <c r="D556" s="753"/>
      <c r="E556" s="774"/>
      <c r="F556" s="774"/>
      <c r="G556" s="775"/>
    </row>
    <row r="557" spans="1:7" ht="14.25" thickBot="1">
      <c r="A557" s="776" t="s">
        <v>443</v>
      </c>
      <c r="B557" s="777"/>
      <c r="C557" s="777"/>
      <c r="D557" s="778"/>
      <c r="E557" s="779"/>
      <c r="F557" s="779"/>
      <c r="G557" s="775"/>
    </row>
    <row r="558" spans="1:7" ht="14.25" thickBot="1">
      <c r="A558" s="776" t="s">
        <v>444</v>
      </c>
      <c r="B558" s="777"/>
      <c r="C558" s="777"/>
      <c r="D558" s="778"/>
      <c r="E558" s="774"/>
      <c r="F558" s="774"/>
      <c r="G558" s="775"/>
    </row>
    <row r="559" spans="1:7" ht="14.25" thickBot="1">
      <c r="A559" s="776" t="s">
        <v>445</v>
      </c>
      <c r="B559" s="777"/>
      <c r="C559" s="777"/>
      <c r="D559" s="778"/>
      <c r="E559" s="774"/>
      <c r="F559" s="774"/>
      <c r="G559" s="775"/>
    </row>
    <row r="560" spans="1:7" ht="14.25" thickBot="1">
      <c r="A560" s="776" t="s">
        <v>446</v>
      </c>
      <c r="B560" s="777"/>
      <c r="C560" s="777"/>
      <c r="D560" s="778"/>
      <c r="E560" s="754">
        <f>SUM(E561+E569+E572+E575)</f>
        <v>6902</v>
      </c>
      <c r="F560" s="754">
        <f>SUM(F561+F569+F572+F575)</f>
        <v>30631</v>
      </c>
      <c r="G560" s="755"/>
    </row>
    <row r="561" spans="1:10">
      <c r="A561" s="756" t="s">
        <v>447</v>
      </c>
      <c r="B561" s="757"/>
      <c r="C561" s="757"/>
      <c r="D561" s="758"/>
      <c r="E561" s="780">
        <f>SUM(E562:E568)</f>
        <v>6902</v>
      </c>
      <c r="F561" s="780">
        <f>SUM(F562:F568)</f>
        <v>30631</v>
      </c>
      <c r="G561" s="466"/>
    </row>
    <row r="562" spans="1:10">
      <c r="A562" s="781" t="s">
        <v>448</v>
      </c>
      <c r="B562" s="782"/>
      <c r="C562" s="782"/>
      <c r="D562" s="783"/>
      <c r="E562" s="784"/>
      <c r="F562" s="784"/>
      <c r="G562" s="785"/>
    </row>
    <row r="563" spans="1:10">
      <c r="A563" s="781" t="s">
        <v>449</v>
      </c>
      <c r="B563" s="782"/>
      <c r="C563" s="782"/>
      <c r="D563" s="783"/>
      <c r="E563" s="784"/>
      <c r="F563" s="784"/>
      <c r="G563" s="785"/>
    </row>
    <row r="564" spans="1:10">
      <c r="A564" s="781" t="s">
        <v>450</v>
      </c>
      <c r="B564" s="782"/>
      <c r="C564" s="782"/>
      <c r="D564" s="783"/>
      <c r="E564" s="784"/>
      <c r="F564" s="784"/>
      <c r="G564" s="785"/>
    </row>
    <row r="565" spans="1:10">
      <c r="A565" s="781" t="s">
        <v>451</v>
      </c>
      <c r="B565" s="782"/>
      <c r="C565" s="782"/>
      <c r="D565" s="783"/>
      <c r="E565" s="784"/>
      <c r="F565" s="784"/>
      <c r="G565" s="785"/>
    </row>
    <row r="566" spans="1:10">
      <c r="A566" s="781" t="s">
        <v>452</v>
      </c>
      <c r="B566" s="782"/>
      <c r="C566" s="782"/>
      <c r="D566" s="783"/>
      <c r="E566" s="784"/>
      <c r="F566" s="784"/>
      <c r="G566" s="785"/>
    </row>
    <row r="567" spans="1:10">
      <c r="A567" s="781" t="s">
        <v>453</v>
      </c>
      <c r="B567" s="782"/>
      <c r="C567" s="782"/>
      <c r="D567" s="783"/>
      <c r="E567" s="784"/>
      <c r="F567" s="784"/>
      <c r="G567" s="785"/>
    </row>
    <row r="568" spans="1:10">
      <c r="A568" s="781" t="s">
        <v>454</v>
      </c>
      <c r="B568" s="782"/>
      <c r="C568" s="782"/>
      <c r="D568" s="783"/>
      <c r="E568" s="786">
        <v>6902</v>
      </c>
      <c r="F568" s="786">
        <v>30631</v>
      </c>
      <c r="G568" s="787"/>
      <c r="J568" s="172"/>
    </row>
    <row r="569" spans="1:10">
      <c r="A569" s="767" t="s">
        <v>455</v>
      </c>
      <c r="B569" s="768"/>
      <c r="C569" s="768"/>
      <c r="D569" s="769"/>
      <c r="E569" s="788">
        <f>SUM(E570:E571)</f>
        <v>0</v>
      </c>
      <c r="F569" s="788">
        <f>SUM(F570:F571)</f>
        <v>0</v>
      </c>
      <c r="G569" s="466"/>
    </row>
    <row r="570" spans="1:10">
      <c r="A570" s="781" t="s">
        <v>456</v>
      </c>
      <c r="B570" s="782"/>
      <c r="C570" s="782"/>
      <c r="D570" s="783"/>
      <c r="E570" s="784"/>
      <c r="F570" s="784"/>
      <c r="G570" s="785"/>
    </row>
    <row r="571" spans="1:10">
      <c r="A571" s="781" t="s">
        <v>457</v>
      </c>
      <c r="B571" s="782"/>
      <c r="C571" s="782"/>
      <c r="D571" s="783"/>
      <c r="E571" s="784"/>
      <c r="F571" s="784"/>
      <c r="G571" s="785"/>
    </row>
    <row r="572" spans="1:10">
      <c r="A572" s="760" t="s">
        <v>458</v>
      </c>
      <c r="B572" s="761"/>
      <c r="C572" s="761"/>
      <c r="D572" s="762"/>
      <c r="E572" s="788">
        <f>SUM(E573:E574)</f>
        <v>0</v>
      </c>
      <c r="F572" s="788">
        <f>SUM(F573:F574)</f>
        <v>0</v>
      </c>
      <c r="G572" s="466"/>
    </row>
    <row r="573" spans="1:10">
      <c r="A573" s="781" t="s">
        <v>459</v>
      </c>
      <c r="B573" s="782"/>
      <c r="C573" s="782"/>
      <c r="D573" s="783"/>
      <c r="E573" s="784"/>
      <c r="F573" s="784"/>
      <c r="G573" s="785"/>
    </row>
    <row r="574" spans="1:10">
      <c r="A574" s="781" t="s">
        <v>460</v>
      </c>
      <c r="B574" s="782"/>
      <c r="C574" s="782"/>
      <c r="D574" s="783"/>
      <c r="E574" s="784"/>
      <c r="F574" s="784"/>
      <c r="G574" s="785"/>
    </row>
    <row r="575" spans="1:10">
      <c r="A575" s="760" t="s">
        <v>461</v>
      </c>
      <c r="B575" s="761"/>
      <c r="C575" s="761"/>
      <c r="D575" s="762"/>
      <c r="E575" s="788">
        <f>SUM(E576:E589)</f>
        <v>0</v>
      </c>
      <c r="F575" s="788">
        <f>SUM(F576:F589)</f>
        <v>0</v>
      </c>
      <c r="G575" s="466"/>
    </row>
    <row r="576" spans="1:10">
      <c r="A576" s="781" t="s">
        <v>462</v>
      </c>
      <c r="B576" s="782"/>
      <c r="C576" s="782"/>
      <c r="D576" s="783"/>
      <c r="E576" s="763"/>
      <c r="F576" s="763"/>
      <c r="G576" s="327"/>
    </row>
    <row r="577" spans="1:7">
      <c r="A577" s="781" t="s">
        <v>463</v>
      </c>
      <c r="B577" s="782"/>
      <c r="C577" s="782"/>
      <c r="D577" s="783"/>
      <c r="E577" s="763"/>
      <c r="F577" s="763"/>
      <c r="G577" s="327"/>
    </row>
    <row r="578" spans="1:7">
      <c r="A578" s="781" t="s">
        <v>464</v>
      </c>
      <c r="B578" s="782"/>
      <c r="C578" s="782"/>
      <c r="D578" s="783"/>
      <c r="E578" s="763"/>
      <c r="F578" s="763"/>
      <c r="G578" s="327"/>
    </row>
    <row r="579" spans="1:7">
      <c r="A579" s="781" t="s">
        <v>465</v>
      </c>
      <c r="B579" s="782"/>
      <c r="C579" s="782"/>
      <c r="D579" s="783"/>
      <c r="E579" s="763"/>
      <c r="F579" s="763"/>
      <c r="G579" s="327"/>
    </row>
    <row r="580" spans="1:7">
      <c r="A580" s="781" t="s">
        <v>466</v>
      </c>
      <c r="B580" s="782"/>
      <c r="C580" s="782"/>
      <c r="D580" s="783"/>
      <c r="E580" s="763"/>
      <c r="F580" s="763"/>
      <c r="G580" s="327"/>
    </row>
    <row r="581" spans="1:7">
      <c r="A581" s="781" t="s">
        <v>467</v>
      </c>
      <c r="B581" s="782"/>
      <c r="C581" s="782"/>
      <c r="D581" s="783"/>
      <c r="E581" s="763"/>
      <c r="F581" s="763"/>
      <c r="G581" s="327"/>
    </row>
    <row r="582" spans="1:7">
      <c r="A582" s="781" t="s">
        <v>468</v>
      </c>
      <c r="B582" s="782"/>
      <c r="C582" s="782"/>
      <c r="D582" s="783"/>
      <c r="E582" s="763"/>
      <c r="F582" s="763"/>
      <c r="G582" s="327"/>
    </row>
    <row r="583" spans="1:7">
      <c r="A583" s="781" t="s">
        <v>469</v>
      </c>
      <c r="B583" s="782"/>
      <c r="C583" s="782"/>
      <c r="D583" s="783"/>
      <c r="E583" s="763"/>
      <c r="F583" s="763"/>
      <c r="G583" s="327"/>
    </row>
    <row r="584" spans="1:7">
      <c r="A584" s="781" t="s">
        <v>470</v>
      </c>
      <c r="B584" s="782"/>
      <c r="C584" s="782"/>
      <c r="D584" s="783"/>
      <c r="E584" s="763"/>
      <c r="F584" s="763"/>
      <c r="G584" s="327"/>
    </row>
    <row r="585" spans="1:7">
      <c r="A585" s="789" t="s">
        <v>471</v>
      </c>
      <c r="B585" s="790"/>
      <c r="C585" s="790"/>
      <c r="D585" s="791"/>
      <c r="E585" s="763"/>
      <c r="F585" s="763"/>
      <c r="G585" s="327"/>
    </row>
    <row r="586" spans="1:7">
      <c r="A586" s="789" t="s">
        <v>472</v>
      </c>
      <c r="B586" s="790"/>
      <c r="C586" s="790"/>
      <c r="D586" s="791"/>
      <c r="E586" s="763"/>
      <c r="F586" s="763"/>
      <c r="G586" s="327"/>
    </row>
    <row r="587" spans="1:7">
      <c r="A587" s="789" t="s">
        <v>473</v>
      </c>
      <c r="B587" s="790"/>
      <c r="C587" s="790"/>
      <c r="D587" s="791"/>
      <c r="E587" s="763"/>
      <c r="F587" s="763"/>
      <c r="G587" s="327"/>
    </row>
    <row r="588" spans="1:7">
      <c r="A588" s="792" t="s">
        <v>474</v>
      </c>
      <c r="B588" s="793"/>
      <c r="C588" s="793"/>
      <c r="D588" s="794"/>
      <c r="E588" s="763"/>
      <c r="F588" s="763"/>
      <c r="G588" s="327"/>
    </row>
    <row r="589" spans="1:7" ht="14.25" thickBot="1">
      <c r="A589" s="795" t="s">
        <v>475</v>
      </c>
      <c r="B589" s="796"/>
      <c r="C589" s="796"/>
      <c r="D589" s="797"/>
      <c r="E589" s="763"/>
      <c r="F589" s="763"/>
      <c r="G589" s="327"/>
    </row>
    <row r="590" spans="1:7" ht="14.25" thickBot="1">
      <c r="A590" s="798" t="s">
        <v>476</v>
      </c>
      <c r="B590" s="799"/>
      <c r="C590" s="799"/>
      <c r="D590" s="800"/>
      <c r="E590" s="801">
        <f>SUM(E547+E556+E557+E558+E559+E560)</f>
        <v>6902</v>
      </c>
      <c r="F590" s="801">
        <f>SUM(F547+F556+F557+F558+F559+F560)</f>
        <v>30631</v>
      </c>
      <c r="G590" s="802"/>
    </row>
    <row r="592" spans="1:7" ht="15">
      <c r="A592" s="87" t="s">
        <v>477</v>
      </c>
      <c r="B592" s="218"/>
      <c r="C592" s="218"/>
      <c r="D592" s="218"/>
    </row>
    <row r="593" spans="1:5" ht="15.75" thickBot="1">
      <c r="A593" s="706"/>
      <c r="B593" s="706"/>
      <c r="C593" s="413"/>
    </row>
    <row r="594" spans="1:5" ht="15.75">
      <c r="A594" s="803" t="s">
        <v>478</v>
      </c>
      <c r="B594" s="804"/>
      <c r="C594" s="805" t="s">
        <v>418</v>
      </c>
      <c r="D594" s="805" t="s">
        <v>419</v>
      </c>
    </row>
    <row r="595" spans="1:5" ht="15.75" thickBot="1">
      <c r="A595" s="806"/>
      <c r="B595" s="807"/>
      <c r="C595" s="808"/>
      <c r="D595" s="809"/>
    </row>
    <row r="596" spans="1:5">
      <c r="A596" s="810" t="s">
        <v>479</v>
      </c>
      <c r="B596" s="811"/>
      <c r="C596" s="812">
        <f>74799.55+27230.79</f>
        <v>102030.34</v>
      </c>
      <c r="D596" s="812">
        <v>83710.399999999994</v>
      </c>
    </row>
    <row r="597" spans="1:5">
      <c r="A597" s="527" t="s">
        <v>480</v>
      </c>
      <c r="B597" s="528"/>
      <c r="C597" s="725"/>
      <c r="D597" s="725"/>
    </row>
    <row r="598" spans="1:5">
      <c r="A598" s="527" t="s">
        <v>481</v>
      </c>
      <c r="B598" s="528"/>
      <c r="C598" s="725"/>
      <c r="D598" s="725"/>
    </row>
    <row r="599" spans="1:5">
      <c r="A599" s="530" t="s">
        <v>482</v>
      </c>
      <c r="B599" s="531"/>
      <c r="C599" s="725"/>
      <c r="D599" s="725"/>
    </row>
    <row r="600" spans="1:5">
      <c r="A600" s="530" t="s">
        <v>483</v>
      </c>
      <c r="B600" s="531"/>
      <c r="C600" s="725"/>
      <c r="D600" s="725"/>
    </row>
    <row r="601" spans="1:5" ht="22.5" customHeight="1">
      <c r="A601" s="530" t="s">
        <v>484</v>
      </c>
      <c r="B601" s="531"/>
      <c r="C601" s="725">
        <v>4010.19</v>
      </c>
      <c r="D601" s="725">
        <v>3432.88</v>
      </c>
    </row>
    <row r="602" spans="1:5">
      <c r="A602" s="530" t="s">
        <v>485</v>
      </c>
      <c r="B602" s="531"/>
      <c r="C602" s="725"/>
      <c r="D602" s="725"/>
    </row>
    <row r="603" spans="1:5" ht="21.75" customHeight="1">
      <c r="A603" s="661" t="s">
        <v>486</v>
      </c>
      <c r="B603" s="662"/>
      <c r="C603" s="725"/>
      <c r="D603" s="725"/>
    </row>
    <row r="604" spans="1:5">
      <c r="A604" s="530" t="s">
        <v>487</v>
      </c>
      <c r="B604" s="531"/>
      <c r="C604" s="725"/>
      <c r="D604" s="725"/>
    </row>
    <row r="605" spans="1:5" ht="14.25" thickBot="1">
      <c r="A605" s="532" t="s">
        <v>173</v>
      </c>
      <c r="B605" s="533"/>
      <c r="C605" s="813">
        <f>115625.21+104862.78</f>
        <v>220487.99</v>
      </c>
      <c r="D605" s="813">
        <v>301120.34999999998</v>
      </c>
    </row>
    <row r="606" spans="1:5" ht="16.5" thickBot="1">
      <c r="A606" s="814" t="s">
        <v>237</v>
      </c>
      <c r="B606" s="815"/>
      <c r="C606" s="816">
        <f>SUM(C596:C605)</f>
        <v>326528.52</v>
      </c>
      <c r="D606" s="816">
        <f>SUM(D596:D605)</f>
        <v>388263.63</v>
      </c>
      <c r="E606" s="172"/>
    </row>
    <row r="609" spans="1:9" ht="14.25">
      <c r="A609" s="374" t="s">
        <v>488</v>
      </c>
      <c r="B609" s="374"/>
      <c r="C609" s="374"/>
    </row>
    <row r="610" spans="1:9" ht="15" thickBot="1">
      <c r="A610" s="706"/>
      <c r="B610" s="706"/>
      <c r="C610" s="706"/>
    </row>
    <row r="611" spans="1:9" ht="26.25" thickBot="1">
      <c r="A611" s="817" t="s">
        <v>489</v>
      </c>
      <c r="B611" s="818"/>
      <c r="C611" s="818"/>
      <c r="D611" s="819"/>
      <c r="E611" s="708" t="s">
        <v>418</v>
      </c>
      <c r="F611" s="417" t="s">
        <v>419</v>
      </c>
    </row>
    <row r="612" spans="1:9" ht="14.25" thickBot="1">
      <c r="A612" s="501" t="s">
        <v>490</v>
      </c>
      <c r="B612" s="820"/>
      <c r="C612" s="820"/>
      <c r="D612" s="821"/>
      <c r="E612" s="822">
        <f>E613+E614+E615</f>
        <v>0</v>
      </c>
      <c r="F612" s="822">
        <f>F613+F614+F615</f>
        <v>0</v>
      </c>
    </row>
    <row r="613" spans="1:9">
      <c r="A613" s="823" t="s">
        <v>491</v>
      </c>
      <c r="B613" s="824"/>
      <c r="C613" s="824"/>
      <c r="D613" s="825"/>
      <c r="E613" s="826"/>
      <c r="F613" s="827"/>
    </row>
    <row r="614" spans="1:9">
      <c r="A614" s="828" t="s">
        <v>492</v>
      </c>
      <c r="B614" s="829"/>
      <c r="C614" s="829"/>
      <c r="D614" s="830"/>
      <c r="E614" s="831"/>
      <c r="F614" s="832"/>
    </row>
    <row r="615" spans="1:9" ht="14.25" thickBot="1">
      <c r="A615" s="833" t="s">
        <v>493</v>
      </c>
      <c r="B615" s="834"/>
      <c r="C615" s="834"/>
      <c r="D615" s="835"/>
      <c r="E615" s="836"/>
      <c r="F615" s="837"/>
    </row>
    <row r="616" spans="1:9" ht="14.25" thickBot="1">
      <c r="A616" s="838" t="s">
        <v>494</v>
      </c>
      <c r="B616" s="839"/>
      <c r="C616" s="839"/>
      <c r="D616" s="840"/>
      <c r="E616" s="822">
        <v>0</v>
      </c>
      <c r="F616" s="841">
        <v>0</v>
      </c>
    </row>
    <row r="617" spans="1:9" ht="14.25" thickBot="1">
      <c r="A617" s="842" t="s">
        <v>495</v>
      </c>
      <c r="B617" s="843"/>
      <c r="C617" s="843"/>
      <c r="D617" s="844"/>
      <c r="E617" s="845">
        <f>SUM(E618:E627)</f>
        <v>229433.96</v>
      </c>
      <c r="F617" s="845">
        <f>SUM(F618:F627)</f>
        <v>356082.10000000003</v>
      </c>
      <c r="G617" s="172"/>
      <c r="H617" s="172"/>
      <c r="I617" s="172"/>
    </row>
    <row r="618" spans="1:9">
      <c r="A618" s="846" t="s">
        <v>496</v>
      </c>
      <c r="B618" s="847"/>
      <c r="C618" s="847"/>
      <c r="D618" s="848"/>
      <c r="E618" s="849">
        <v>194975.96</v>
      </c>
      <c r="F618" s="849">
        <f>234045.1-2779.8</f>
        <v>231265.30000000002</v>
      </c>
      <c r="G618" s="172"/>
      <c r="H618" s="850"/>
      <c r="I618" s="172"/>
    </row>
    <row r="619" spans="1:9">
      <c r="A619" s="851" t="s">
        <v>497</v>
      </c>
      <c r="B619" s="852"/>
      <c r="C619" s="852"/>
      <c r="D619" s="853"/>
      <c r="E619" s="854"/>
      <c r="F619" s="854"/>
      <c r="G619" s="172"/>
      <c r="H619" s="172"/>
      <c r="I619" s="172"/>
    </row>
    <row r="620" spans="1:9">
      <c r="A620" s="851" t="s">
        <v>498</v>
      </c>
      <c r="B620" s="852"/>
      <c r="C620" s="852"/>
      <c r="D620" s="853"/>
      <c r="E620" s="855"/>
      <c r="F620" s="855"/>
      <c r="G620" s="172"/>
      <c r="H620" s="172"/>
      <c r="I620" s="172"/>
    </row>
    <row r="621" spans="1:9">
      <c r="A621" s="851" t="s">
        <v>499</v>
      </c>
      <c r="B621" s="852"/>
      <c r="C621" s="852"/>
      <c r="D621" s="853"/>
      <c r="E621" s="856"/>
      <c r="F621" s="856"/>
      <c r="G621" s="172"/>
      <c r="H621" s="172"/>
      <c r="I621" s="172"/>
    </row>
    <row r="622" spans="1:9">
      <c r="A622" s="851" t="s">
        <v>500</v>
      </c>
      <c r="B622" s="852"/>
      <c r="C622" s="852"/>
      <c r="D622" s="853"/>
      <c r="E622" s="856">
        <v>34458</v>
      </c>
      <c r="F622" s="856">
        <v>122037</v>
      </c>
      <c r="G622" s="172"/>
      <c r="H622" s="172"/>
      <c r="I622" s="172"/>
    </row>
    <row r="623" spans="1:9">
      <c r="A623" s="851" t="s">
        <v>501</v>
      </c>
      <c r="B623" s="852"/>
      <c r="C623" s="852"/>
      <c r="D623" s="853"/>
      <c r="E623" s="857">
        <v>0</v>
      </c>
      <c r="F623" s="857">
        <v>2779.8</v>
      </c>
      <c r="G623" s="172"/>
      <c r="H623" s="172"/>
      <c r="I623" s="172"/>
    </row>
    <row r="624" spans="1:9">
      <c r="A624" s="851" t="s">
        <v>502</v>
      </c>
      <c r="B624" s="852"/>
      <c r="C624" s="852"/>
      <c r="D624" s="853"/>
      <c r="E624" s="857"/>
      <c r="F624" s="857"/>
      <c r="G624" s="172"/>
      <c r="H624" s="172"/>
      <c r="I624" s="172"/>
    </row>
    <row r="625" spans="1:9">
      <c r="A625" s="828" t="s">
        <v>503</v>
      </c>
      <c r="B625" s="829"/>
      <c r="C625" s="829"/>
      <c r="D625" s="830"/>
      <c r="E625" s="856"/>
      <c r="F625" s="856"/>
      <c r="G625" s="172"/>
      <c r="H625" s="172"/>
      <c r="I625" s="172"/>
    </row>
    <row r="626" spans="1:9">
      <c r="A626" s="828" t="s">
        <v>504</v>
      </c>
      <c r="B626" s="829"/>
      <c r="C626" s="829"/>
      <c r="D626" s="830"/>
      <c r="E626" s="857"/>
      <c r="F626" s="857"/>
      <c r="G626" s="668"/>
      <c r="H626" s="172"/>
      <c r="I626" s="172"/>
    </row>
    <row r="627" spans="1:9" ht="14.25" thickBot="1">
      <c r="A627" s="833" t="s">
        <v>505</v>
      </c>
      <c r="B627" s="834"/>
      <c r="C627" s="834"/>
      <c r="D627" s="835"/>
      <c r="E627" s="857">
        <v>0</v>
      </c>
      <c r="F627" s="857">
        <v>0</v>
      </c>
      <c r="G627" s="172"/>
      <c r="H627" s="172"/>
      <c r="I627" s="172"/>
    </row>
    <row r="628" spans="1:9" ht="14.25" thickBot="1">
      <c r="A628" s="858" t="s">
        <v>237</v>
      </c>
      <c r="B628" s="859"/>
      <c r="C628" s="859"/>
      <c r="D628" s="860"/>
      <c r="E628" s="496">
        <f>SUM(E612+E616+E617)</f>
        <v>229433.96</v>
      </c>
      <c r="F628" s="496">
        <f>SUM(F612+F616+F617)</f>
        <v>356082.10000000003</v>
      </c>
      <c r="G628" s="172"/>
      <c r="H628" s="172"/>
      <c r="I628" s="172"/>
    </row>
    <row r="629" spans="1:9">
      <c r="G629" s="172"/>
      <c r="H629" s="172"/>
      <c r="I629" s="172"/>
    </row>
    <row r="661" spans="1:7" ht="15">
      <c r="A661" s="87" t="s">
        <v>506</v>
      </c>
      <c r="B661" s="218"/>
      <c r="C661" s="218"/>
      <c r="D661" s="218"/>
    </row>
    <row r="662" spans="1:7" ht="15.75" thickBot="1">
      <c r="A662" s="706"/>
      <c r="B662" s="706"/>
      <c r="C662" s="413"/>
      <c r="D662" s="413"/>
    </row>
    <row r="663" spans="1:7" ht="26.25" thickBot="1">
      <c r="A663" s="333" t="s">
        <v>507</v>
      </c>
      <c r="B663" s="334"/>
      <c r="C663" s="334"/>
      <c r="D663" s="335"/>
      <c r="E663" s="708" t="s">
        <v>418</v>
      </c>
      <c r="F663" s="417" t="s">
        <v>419</v>
      </c>
    </row>
    <row r="664" spans="1:7" ht="30.75" customHeight="1" thickBot="1">
      <c r="A664" s="861" t="s">
        <v>508</v>
      </c>
      <c r="B664" s="862"/>
      <c r="C664" s="862"/>
      <c r="D664" s="863"/>
      <c r="E664" s="864">
        <v>14996.46</v>
      </c>
      <c r="F664" s="864">
        <v>0</v>
      </c>
      <c r="G664" s="668"/>
    </row>
    <row r="665" spans="1:7" ht="14.25" thickBot="1">
      <c r="A665" s="501" t="s">
        <v>509</v>
      </c>
      <c r="B665" s="820"/>
      <c r="C665" s="820"/>
      <c r="D665" s="821"/>
      <c r="E665" s="722">
        <f>SUM(E666+E667+E672)</f>
        <v>1182.45</v>
      </c>
      <c r="F665" s="722">
        <f>SUM(F666+F667+F672)</f>
        <v>40</v>
      </c>
    </row>
    <row r="666" spans="1:7">
      <c r="A666" s="865" t="s">
        <v>510</v>
      </c>
      <c r="B666" s="866"/>
      <c r="C666" s="866"/>
      <c r="D666" s="867"/>
      <c r="E666" s="868"/>
      <c r="F666" s="868"/>
    </row>
    <row r="667" spans="1:7">
      <c r="A667" s="390" t="s">
        <v>511</v>
      </c>
      <c r="B667" s="869"/>
      <c r="C667" s="869"/>
      <c r="D667" s="870"/>
      <c r="E667" s="871">
        <f>SUM(E669:E671)</f>
        <v>0</v>
      </c>
      <c r="F667" s="871">
        <f>SUM(F669:F671)</f>
        <v>0</v>
      </c>
    </row>
    <row r="668" spans="1:7">
      <c r="A668" s="403" t="s">
        <v>512</v>
      </c>
      <c r="B668" s="872"/>
      <c r="C668" s="872"/>
      <c r="D668" s="551"/>
      <c r="E668" s="873"/>
      <c r="F668" s="873"/>
    </row>
    <row r="669" spans="1:7">
      <c r="A669" s="403" t="s">
        <v>513</v>
      </c>
      <c r="B669" s="872"/>
      <c r="C669" s="872"/>
      <c r="D669" s="551"/>
      <c r="E669" s="873"/>
      <c r="F669" s="873"/>
    </row>
    <row r="670" spans="1:7">
      <c r="A670" s="403" t="s">
        <v>514</v>
      </c>
      <c r="B670" s="872"/>
      <c r="C670" s="872"/>
      <c r="D670" s="551"/>
      <c r="E670" s="363">
        <v>0</v>
      </c>
      <c r="F670" s="363">
        <v>0</v>
      </c>
      <c r="G670" s="172"/>
    </row>
    <row r="671" spans="1:7">
      <c r="A671" s="403" t="s">
        <v>515</v>
      </c>
      <c r="B671" s="872"/>
      <c r="C671" s="872"/>
      <c r="D671" s="551"/>
      <c r="E671" s="363"/>
      <c r="F671" s="363"/>
    </row>
    <row r="672" spans="1:7">
      <c r="A672" s="552" t="s">
        <v>516</v>
      </c>
      <c r="B672" s="874"/>
      <c r="C672" s="874"/>
      <c r="D672" s="553"/>
      <c r="E672" s="871">
        <f>SUM(E673:E677)</f>
        <v>1182.45</v>
      </c>
      <c r="F672" s="871">
        <f>SUM(F673:F677)</f>
        <v>40</v>
      </c>
    </row>
    <row r="673" spans="1:9">
      <c r="A673" s="403" t="s">
        <v>517</v>
      </c>
      <c r="B673" s="872"/>
      <c r="C673" s="872"/>
      <c r="D673" s="551"/>
      <c r="E673" s="363"/>
      <c r="F673" s="363"/>
    </row>
    <row r="674" spans="1:9">
      <c r="A674" s="403" t="s">
        <v>518</v>
      </c>
      <c r="B674" s="872"/>
      <c r="C674" s="872"/>
      <c r="D674" s="551"/>
      <c r="E674" s="363"/>
      <c r="F674" s="363"/>
    </row>
    <row r="675" spans="1:9">
      <c r="A675" s="875" t="s">
        <v>519</v>
      </c>
      <c r="B675" s="876"/>
      <c r="C675" s="876"/>
      <c r="D675" s="877"/>
      <c r="E675" s="363"/>
      <c r="F675" s="363"/>
    </row>
    <row r="676" spans="1:9">
      <c r="A676" s="875" t="s">
        <v>520</v>
      </c>
      <c r="B676" s="876"/>
      <c r="C676" s="876"/>
      <c r="D676" s="877"/>
      <c r="E676" s="363"/>
      <c r="F676" s="363"/>
      <c r="G676" s="172"/>
      <c r="H676" s="878"/>
      <c r="I676" s="878"/>
    </row>
    <row r="677" spans="1:9" ht="25.5" customHeight="1" thickBot="1">
      <c r="A677" s="879" t="s">
        <v>521</v>
      </c>
      <c r="B677" s="880"/>
      <c r="C677" s="880"/>
      <c r="D677" s="881"/>
      <c r="E677" s="882">
        <v>1182.45</v>
      </c>
      <c r="F677" s="882">
        <v>40</v>
      </c>
      <c r="G677" s="878"/>
      <c r="H677" s="172"/>
      <c r="I677" s="172"/>
    </row>
    <row r="678" spans="1:9" ht="14.25" thickBot="1">
      <c r="A678" s="883" t="s">
        <v>522</v>
      </c>
      <c r="B678" s="884"/>
      <c r="C678" s="884"/>
      <c r="D678" s="885"/>
      <c r="E678" s="886">
        <f>SUM(E664+E665)</f>
        <v>16178.91</v>
      </c>
      <c r="F678" s="886">
        <f>SUM(F664+F665)</f>
        <v>40</v>
      </c>
      <c r="G678" s="172"/>
      <c r="H678" s="172"/>
      <c r="I678" s="172"/>
    </row>
    <row r="679" spans="1:9">
      <c r="G679" s="172"/>
      <c r="H679" s="172"/>
      <c r="I679" s="172"/>
    </row>
    <row r="681" spans="1:9" ht="15">
      <c r="A681" s="137" t="s">
        <v>523</v>
      </c>
      <c r="B681" s="81"/>
      <c r="C681" s="81"/>
    </row>
    <row r="682" spans="1:9" ht="15.75" thickBot="1">
      <c r="A682" s="81"/>
      <c r="B682" s="81"/>
      <c r="C682" s="81"/>
    </row>
    <row r="683" spans="1:9" ht="32.25" thickBot="1">
      <c r="A683" s="887"/>
      <c r="B683" s="888"/>
      <c r="C683" s="888"/>
      <c r="D683" s="889"/>
      <c r="E683" s="646" t="s">
        <v>418</v>
      </c>
      <c r="F683" s="890" t="s">
        <v>419</v>
      </c>
    </row>
    <row r="684" spans="1:9" ht="14.25" thickBot="1">
      <c r="A684" s="891" t="s">
        <v>524</v>
      </c>
      <c r="B684" s="892"/>
      <c r="C684" s="892"/>
      <c r="D684" s="893"/>
      <c r="E684" s="710">
        <f>SUM(E685:E686)</f>
        <v>0</v>
      </c>
      <c r="F684" s="710">
        <f>SUM(F685:F686)</f>
        <v>0</v>
      </c>
    </row>
    <row r="685" spans="1:9">
      <c r="A685" s="894" t="s">
        <v>525</v>
      </c>
      <c r="B685" s="895"/>
      <c r="C685" s="895"/>
      <c r="D685" s="896"/>
      <c r="E685" s="349"/>
      <c r="F685" s="897"/>
    </row>
    <row r="686" spans="1:9" ht="14.25" thickBot="1">
      <c r="A686" s="898" t="s">
        <v>526</v>
      </c>
      <c r="B686" s="899"/>
      <c r="C686" s="899"/>
      <c r="D686" s="900"/>
      <c r="E686" s="357"/>
      <c r="F686" s="901"/>
    </row>
    <row r="687" spans="1:9" ht="14.25" thickBot="1">
      <c r="A687" s="902" t="s">
        <v>527</v>
      </c>
      <c r="B687" s="903"/>
      <c r="C687" s="903"/>
      <c r="D687" s="904"/>
      <c r="E687" s="710">
        <f>SUM(E688:E689)</f>
        <v>227.76</v>
      </c>
      <c r="F687" s="710">
        <f>SUM(F688:F689)</f>
        <v>0</v>
      </c>
    </row>
    <row r="688" spans="1:9" ht="22.5" customHeight="1">
      <c r="A688" s="905" t="s">
        <v>528</v>
      </c>
      <c r="B688" s="906"/>
      <c r="C688" s="906"/>
      <c r="D688" s="907"/>
      <c r="E688" s="812">
        <v>227.76</v>
      </c>
      <c r="F688" s="812">
        <v>0</v>
      </c>
      <c r="G688" s="668"/>
    </row>
    <row r="689" spans="1:7" ht="15.75" customHeight="1" thickBot="1">
      <c r="A689" s="908" t="s">
        <v>529</v>
      </c>
      <c r="B689" s="909"/>
      <c r="C689" s="909"/>
      <c r="D689" s="910"/>
      <c r="E689" s="813"/>
      <c r="F689" s="813"/>
      <c r="G689" s="172"/>
    </row>
    <row r="690" spans="1:7" ht="14.25" thickBot="1">
      <c r="A690" s="902" t="s">
        <v>530</v>
      </c>
      <c r="B690" s="903"/>
      <c r="C690" s="903"/>
      <c r="D690" s="904"/>
      <c r="E690" s="722">
        <f>SUM(E691:E696)</f>
        <v>0</v>
      </c>
      <c r="F690" s="722">
        <f>SUM(F691:F696)</f>
        <v>1150.48</v>
      </c>
      <c r="G690" s="172"/>
    </row>
    <row r="691" spans="1:7">
      <c r="A691" s="911" t="s">
        <v>531</v>
      </c>
      <c r="B691" s="912"/>
      <c r="C691" s="912"/>
      <c r="D691" s="913"/>
      <c r="E691" s="812"/>
      <c r="F691" s="812"/>
      <c r="G691" s="172"/>
    </row>
    <row r="692" spans="1:7">
      <c r="A692" s="914" t="s">
        <v>532</v>
      </c>
      <c r="B692" s="915"/>
      <c r="C692" s="915"/>
      <c r="D692" s="916"/>
      <c r="E692" s="812">
        <v>0</v>
      </c>
      <c r="F692" s="812">
        <v>1150.48</v>
      </c>
      <c r="G692" s="668"/>
    </row>
    <row r="693" spans="1:7">
      <c r="A693" s="917" t="s">
        <v>533</v>
      </c>
      <c r="B693" s="918"/>
      <c r="C693" s="918"/>
      <c r="D693" s="919"/>
      <c r="E693" s="725"/>
      <c r="F693" s="725"/>
      <c r="G693" s="172"/>
    </row>
    <row r="694" spans="1:7">
      <c r="A694" s="917" t="s">
        <v>534</v>
      </c>
      <c r="B694" s="918"/>
      <c r="C694" s="918"/>
      <c r="D694" s="919"/>
      <c r="E694" s="920"/>
      <c r="F694" s="920"/>
    </row>
    <row r="695" spans="1:7">
      <c r="A695" s="917" t="s">
        <v>535</v>
      </c>
      <c r="B695" s="918"/>
      <c r="C695" s="918"/>
      <c r="D695" s="919"/>
      <c r="E695" s="920"/>
      <c r="F695" s="920"/>
    </row>
    <row r="696" spans="1:7" ht="14.25" thickBot="1">
      <c r="A696" s="921" t="s">
        <v>536</v>
      </c>
      <c r="B696" s="922"/>
      <c r="C696" s="922"/>
      <c r="D696" s="923"/>
      <c r="E696" s="920"/>
      <c r="F696" s="920"/>
    </row>
    <row r="697" spans="1:7" ht="16.5" thickBot="1">
      <c r="A697" s="814" t="s">
        <v>237</v>
      </c>
      <c r="B697" s="924"/>
      <c r="C697" s="924"/>
      <c r="D697" s="815"/>
      <c r="E697" s="925">
        <f>SUM(E684+E687+E690)</f>
        <v>227.76</v>
      </c>
      <c r="F697" s="925">
        <f>SUM(F684+F687+F690)</f>
        <v>1150.48</v>
      </c>
      <c r="G697" s="172"/>
    </row>
    <row r="700" spans="1:7" ht="14.25">
      <c r="A700" s="374" t="s">
        <v>537</v>
      </c>
      <c r="B700" s="374"/>
      <c r="C700" s="374"/>
    </row>
    <row r="701" spans="1:7" ht="14.25" thickBot="1">
      <c r="A701" s="328"/>
      <c r="B701" s="327"/>
      <c r="C701" s="327"/>
    </row>
    <row r="702" spans="1:7" ht="26.25" thickBot="1">
      <c r="A702" s="333"/>
      <c r="B702" s="334"/>
      <c r="C702" s="334"/>
      <c r="D702" s="335"/>
      <c r="E702" s="708" t="s">
        <v>418</v>
      </c>
      <c r="F702" s="417" t="s">
        <v>419</v>
      </c>
    </row>
    <row r="703" spans="1:7" ht="14.25" thickBot="1">
      <c r="A703" s="501" t="s">
        <v>527</v>
      </c>
      <c r="B703" s="820"/>
      <c r="C703" s="820"/>
      <c r="D703" s="821"/>
      <c r="E703" s="710">
        <f>E704+E705</f>
        <v>0</v>
      </c>
      <c r="F703" s="710">
        <f>F704+F705</f>
        <v>0</v>
      </c>
    </row>
    <row r="704" spans="1:7">
      <c r="A704" s="846" t="s">
        <v>538</v>
      </c>
      <c r="B704" s="847"/>
      <c r="C704" s="847"/>
      <c r="D704" s="848"/>
      <c r="E704" s="349"/>
      <c r="F704" s="897"/>
    </row>
    <row r="705" spans="1:7" ht="14.25" thickBot="1">
      <c r="A705" s="926" t="s">
        <v>539</v>
      </c>
      <c r="B705" s="927"/>
      <c r="C705" s="927"/>
      <c r="D705" s="928"/>
      <c r="E705" s="715"/>
      <c r="F705" s="716"/>
    </row>
    <row r="706" spans="1:7" ht="14.25" thickBot="1">
      <c r="A706" s="501" t="s">
        <v>540</v>
      </c>
      <c r="B706" s="820"/>
      <c r="C706" s="820"/>
      <c r="D706" s="821"/>
      <c r="E706" s="710">
        <f>SUM(E707:E714)</f>
        <v>225.76</v>
      </c>
      <c r="F706" s="710">
        <f>SUM(F707:F714)</f>
        <v>0</v>
      </c>
    </row>
    <row r="707" spans="1:7">
      <c r="A707" s="846" t="s">
        <v>541</v>
      </c>
      <c r="B707" s="847"/>
      <c r="C707" s="847"/>
      <c r="D707" s="848"/>
      <c r="E707" s="717"/>
      <c r="F707" s="717"/>
    </row>
    <row r="708" spans="1:7">
      <c r="A708" s="851" t="s">
        <v>542</v>
      </c>
      <c r="B708" s="852"/>
      <c r="C708" s="852"/>
      <c r="D708" s="853"/>
      <c r="E708" s="364"/>
      <c r="F708" s="364"/>
    </row>
    <row r="709" spans="1:7">
      <c r="A709" s="851" t="s">
        <v>543</v>
      </c>
      <c r="B709" s="852"/>
      <c r="C709" s="852"/>
      <c r="D709" s="853"/>
      <c r="E709" s="364"/>
      <c r="F709" s="364"/>
    </row>
    <row r="710" spans="1:7">
      <c r="A710" s="828" t="s">
        <v>544</v>
      </c>
      <c r="B710" s="829"/>
      <c r="C710" s="829"/>
      <c r="D710" s="830"/>
      <c r="E710" s="364"/>
      <c r="F710" s="364"/>
    </row>
    <row r="711" spans="1:7">
      <c r="A711" s="828" t="s">
        <v>545</v>
      </c>
      <c r="B711" s="829"/>
      <c r="C711" s="829"/>
      <c r="D711" s="830"/>
      <c r="E711" s="929">
        <v>225.76</v>
      </c>
      <c r="F711" s="929">
        <v>0</v>
      </c>
    </row>
    <row r="712" spans="1:7">
      <c r="A712" s="828" t="s">
        <v>546</v>
      </c>
      <c r="B712" s="829"/>
      <c r="C712" s="829"/>
      <c r="D712" s="830"/>
      <c r="E712" s="929"/>
      <c r="F712" s="929"/>
    </row>
    <row r="713" spans="1:7">
      <c r="A713" s="828" t="s">
        <v>547</v>
      </c>
      <c r="B713" s="829"/>
      <c r="C713" s="829"/>
      <c r="D713" s="830"/>
      <c r="E713" s="930"/>
      <c r="F713" s="930"/>
    </row>
    <row r="714" spans="1:7" ht="14.25" thickBot="1">
      <c r="A714" s="931" t="s">
        <v>288</v>
      </c>
      <c r="B714" s="932"/>
      <c r="C714" s="932"/>
      <c r="D714" s="933"/>
      <c r="E714" s="930"/>
      <c r="F714" s="930"/>
    </row>
    <row r="715" spans="1:7" ht="14.25" thickBot="1">
      <c r="A715" s="518"/>
      <c r="B715" s="934"/>
      <c r="C715" s="934"/>
      <c r="D715" s="519"/>
      <c r="E715" s="496">
        <f>SUM(E703+E706)</f>
        <v>225.76</v>
      </c>
      <c r="F715" s="496">
        <f>SUM(F703+F706)</f>
        <v>0</v>
      </c>
      <c r="G715" s="172"/>
    </row>
    <row r="722" spans="1:7" ht="15.75">
      <c r="A722" s="935" t="s">
        <v>548</v>
      </c>
      <c r="B722" s="935"/>
      <c r="C722" s="935"/>
      <c r="D722" s="935"/>
      <c r="E722" s="935"/>
      <c r="F722" s="935"/>
    </row>
    <row r="723" spans="1:7" ht="14.25" thickBot="1">
      <c r="A723" s="936"/>
      <c r="B723" s="466"/>
      <c r="C723" s="466"/>
      <c r="D723" s="466"/>
      <c r="E723" s="466"/>
      <c r="F723" s="466"/>
    </row>
    <row r="724" spans="1:7" ht="14.25" thickBot="1">
      <c r="A724" s="937" t="s">
        <v>549</v>
      </c>
      <c r="B724" s="938"/>
      <c r="C724" s="939" t="s">
        <v>407</v>
      </c>
      <c r="D724" s="940"/>
      <c r="E724" s="940"/>
      <c r="F724" s="941"/>
    </row>
    <row r="725" spans="1:7" ht="14.25" thickBot="1">
      <c r="A725" s="737"/>
      <c r="B725" s="942"/>
      <c r="C725" s="943" t="s">
        <v>550</v>
      </c>
      <c r="D725" s="450" t="s">
        <v>551</v>
      </c>
      <c r="E725" s="944" t="s">
        <v>420</v>
      </c>
      <c r="F725" s="450" t="s">
        <v>424</v>
      </c>
    </row>
    <row r="726" spans="1:7">
      <c r="A726" s="945" t="s">
        <v>552</v>
      </c>
      <c r="B726" s="946"/>
      <c r="C726" s="947">
        <f>SUM(C727:C729)</f>
        <v>0</v>
      </c>
      <c r="D726" s="947">
        <f>SUM(D727:D729)</f>
        <v>777.6</v>
      </c>
      <c r="E726" s="947">
        <f>SUM(E727:E729)</f>
        <v>0</v>
      </c>
      <c r="F726" s="349">
        <f>SUM(F727:F729)</f>
        <v>7896.8</v>
      </c>
    </row>
    <row r="727" spans="1:7" ht="13.5" customHeight="1">
      <c r="A727" s="948" t="s">
        <v>553</v>
      </c>
      <c r="B727" s="949"/>
      <c r="C727" s="947">
        <v>0</v>
      </c>
      <c r="D727" s="363">
        <v>777.6</v>
      </c>
      <c r="E727" s="950"/>
      <c r="F727" s="363">
        <v>7896.8</v>
      </c>
      <c r="G727" s="172"/>
    </row>
    <row r="728" spans="1:7">
      <c r="A728" s="948"/>
      <c r="B728" s="949"/>
      <c r="C728" s="947"/>
      <c r="D728" s="363"/>
      <c r="E728" s="951"/>
      <c r="F728" s="364">
        <v>0</v>
      </c>
    </row>
    <row r="729" spans="1:7">
      <c r="A729" s="948"/>
      <c r="B729" s="949"/>
      <c r="C729" s="947"/>
      <c r="D729" s="363">
        <v>0</v>
      </c>
      <c r="E729" s="951"/>
      <c r="F729" s="364"/>
    </row>
    <row r="730" spans="1:7">
      <c r="A730" s="952"/>
      <c r="B730" s="953"/>
      <c r="C730" s="947"/>
      <c r="D730" s="363"/>
      <c r="E730" s="951"/>
      <c r="F730" s="364"/>
    </row>
    <row r="731" spans="1:7" ht="14.25" thickBot="1">
      <c r="A731" s="954"/>
      <c r="B731" s="442"/>
      <c r="C731" s="955"/>
      <c r="D731" s="930"/>
      <c r="E731" s="956"/>
      <c r="F731" s="715"/>
    </row>
    <row r="732" spans="1:7" ht="15.75" thickBot="1">
      <c r="A732" s="957" t="s">
        <v>289</v>
      </c>
      <c r="B732" s="958"/>
      <c r="C732" s="959">
        <f>C726+C730+C731</f>
        <v>0</v>
      </c>
      <c r="D732" s="959">
        <f>D726+D730+D731</f>
        <v>777.6</v>
      </c>
      <c r="E732" s="959">
        <f>E726+E730+E731</f>
        <v>0</v>
      </c>
      <c r="F732" s="960">
        <f>F726+F730+F731</f>
        <v>7896.8</v>
      </c>
      <c r="G732" s="172"/>
    </row>
    <row r="735" spans="1:7" ht="30" customHeight="1">
      <c r="A735" s="281" t="s">
        <v>554</v>
      </c>
      <c r="B735" s="281"/>
      <c r="C735" s="281"/>
      <c r="D735" s="281"/>
      <c r="E735" s="961"/>
      <c r="F735" s="961"/>
    </row>
    <row r="737" spans="1:5" ht="15">
      <c r="A737" s="962" t="s">
        <v>555</v>
      </c>
      <c r="B737" s="962"/>
      <c r="C737" s="962"/>
      <c r="D737" s="962"/>
    </row>
    <row r="738" spans="1:5" ht="14.25" thickBot="1">
      <c r="A738" s="283"/>
      <c r="B738" s="466"/>
      <c r="C738" s="466"/>
      <c r="D738" s="466"/>
    </row>
    <row r="739" spans="1:5" ht="51.75" thickBot="1">
      <c r="A739" s="434" t="s">
        <v>187</v>
      </c>
      <c r="B739" s="435"/>
      <c r="C739" s="455" t="s">
        <v>556</v>
      </c>
      <c r="D739" s="455" t="s">
        <v>557</v>
      </c>
    </row>
    <row r="740" spans="1:5" ht="14.25" thickBot="1">
      <c r="A740" s="570" t="s">
        <v>558</v>
      </c>
      <c r="B740" s="963"/>
      <c r="C740" s="964">
        <v>95</v>
      </c>
      <c r="D740" s="965">
        <v>93</v>
      </c>
      <c r="E740" s="850"/>
    </row>
    <row r="743" spans="1:5" ht="15">
      <c r="A743" s="643" t="s">
        <v>559</v>
      </c>
      <c r="B743" s="114"/>
      <c r="C743" s="114"/>
      <c r="D743" s="114"/>
      <c r="E743" s="114"/>
    </row>
    <row r="744" spans="1:5" ht="16.5" thickBot="1">
      <c r="A744" s="466"/>
      <c r="B744" s="966"/>
      <c r="C744" s="966"/>
      <c r="D744" s="466"/>
      <c r="E744" s="466"/>
    </row>
    <row r="745" spans="1:5" ht="51.75" thickBot="1">
      <c r="A745" s="943" t="s">
        <v>560</v>
      </c>
      <c r="B745" s="450" t="s">
        <v>561</v>
      </c>
      <c r="C745" s="450" t="s">
        <v>304</v>
      </c>
      <c r="D745" s="289" t="s">
        <v>562</v>
      </c>
      <c r="E745" s="288" t="s">
        <v>563</v>
      </c>
    </row>
    <row r="746" spans="1:5">
      <c r="A746" s="967" t="s">
        <v>234</v>
      </c>
      <c r="B746" s="356"/>
      <c r="C746" s="356"/>
      <c r="D746" s="968"/>
      <c r="E746" s="356"/>
    </row>
    <row r="747" spans="1:5">
      <c r="A747" s="969" t="s">
        <v>235</v>
      </c>
      <c r="B747" s="306"/>
      <c r="C747" s="306"/>
      <c r="D747" s="305"/>
      <c r="E747" s="306"/>
    </row>
    <row r="748" spans="1:5">
      <c r="A748" s="969" t="s">
        <v>564</v>
      </c>
      <c r="B748" s="306"/>
      <c r="C748" s="306"/>
      <c r="D748" s="305"/>
      <c r="E748" s="306"/>
    </row>
    <row r="749" spans="1:5">
      <c r="A749" s="969" t="s">
        <v>565</v>
      </c>
      <c r="B749" s="306"/>
      <c r="C749" s="306"/>
      <c r="D749" s="305"/>
      <c r="E749" s="306"/>
    </row>
    <row r="750" spans="1:5">
      <c r="A750" s="969" t="s">
        <v>566</v>
      </c>
      <c r="B750" s="306"/>
      <c r="C750" s="306"/>
      <c r="D750" s="305"/>
      <c r="E750" s="306"/>
    </row>
    <row r="751" spans="1:5">
      <c r="A751" s="969" t="s">
        <v>567</v>
      </c>
      <c r="B751" s="306"/>
      <c r="C751" s="306"/>
      <c r="D751" s="305"/>
      <c r="E751" s="306"/>
    </row>
    <row r="752" spans="1:5">
      <c r="A752" s="969" t="s">
        <v>568</v>
      </c>
      <c r="B752" s="306"/>
      <c r="C752" s="306"/>
      <c r="D752" s="305"/>
      <c r="E752" s="306"/>
    </row>
    <row r="753" spans="1:5" ht="14.25" thickBot="1">
      <c r="A753" s="970" t="s">
        <v>569</v>
      </c>
      <c r="B753" s="971"/>
      <c r="C753" s="971"/>
      <c r="D753" s="972"/>
      <c r="E753" s="971"/>
    </row>
    <row r="756" spans="1:5" ht="15">
      <c r="A756" s="643" t="s">
        <v>570</v>
      </c>
      <c r="B756" s="973"/>
      <c r="C756" s="973"/>
      <c r="D756" s="973"/>
      <c r="E756" s="973"/>
    </row>
    <row r="757" spans="1:5" ht="16.5" thickBot="1">
      <c r="A757" s="466"/>
      <c r="B757" s="966"/>
      <c r="C757" s="966"/>
      <c r="D757" s="466"/>
      <c r="E757" s="466"/>
    </row>
    <row r="758" spans="1:5" ht="63.75" thickBot="1">
      <c r="A758" s="974" t="s">
        <v>560</v>
      </c>
      <c r="B758" s="975" t="s">
        <v>561</v>
      </c>
      <c r="C758" s="975" t="s">
        <v>304</v>
      </c>
      <c r="D758" s="976" t="s">
        <v>571</v>
      </c>
      <c r="E758" s="977" t="s">
        <v>563</v>
      </c>
    </row>
    <row r="759" spans="1:5">
      <c r="A759" s="967" t="s">
        <v>234</v>
      </c>
      <c r="B759" s="356"/>
      <c r="C759" s="356"/>
      <c r="D759" s="968"/>
      <c r="E759" s="356"/>
    </row>
    <row r="760" spans="1:5">
      <c r="A760" s="969" t="s">
        <v>235</v>
      </c>
      <c r="B760" s="306"/>
      <c r="C760" s="306"/>
      <c r="D760" s="305"/>
      <c r="E760" s="306"/>
    </row>
    <row r="761" spans="1:5">
      <c r="A761" s="969" t="s">
        <v>564</v>
      </c>
      <c r="B761" s="306"/>
      <c r="C761" s="306"/>
      <c r="D761" s="305"/>
      <c r="E761" s="306"/>
    </row>
    <row r="762" spans="1:5">
      <c r="A762" s="969" t="s">
        <v>565</v>
      </c>
      <c r="B762" s="306"/>
      <c r="C762" s="306"/>
      <c r="D762" s="305"/>
      <c r="E762" s="306"/>
    </row>
    <row r="763" spans="1:5">
      <c r="A763" s="969" t="s">
        <v>566</v>
      </c>
      <c r="B763" s="306"/>
      <c r="C763" s="306"/>
      <c r="D763" s="305"/>
      <c r="E763" s="306"/>
    </row>
    <row r="764" spans="1:5">
      <c r="A764" s="969" t="s">
        <v>567</v>
      </c>
      <c r="B764" s="306"/>
      <c r="C764" s="306"/>
      <c r="D764" s="305"/>
      <c r="E764" s="306"/>
    </row>
    <row r="765" spans="1:5">
      <c r="A765" s="969" t="s">
        <v>568</v>
      </c>
      <c r="B765" s="306"/>
      <c r="C765" s="306"/>
      <c r="D765" s="305"/>
      <c r="E765" s="306"/>
    </row>
    <row r="766" spans="1:5" ht="14.25" thickBot="1">
      <c r="A766" s="970" t="s">
        <v>569</v>
      </c>
      <c r="B766" s="971"/>
      <c r="C766" s="971"/>
      <c r="D766" s="972"/>
      <c r="E766" s="971"/>
    </row>
    <row r="774" spans="1:7" ht="15">
      <c r="A774" s="978"/>
      <c r="B774" s="978"/>
      <c r="C774" s="979"/>
      <c r="D774" s="980"/>
      <c r="E774" s="978"/>
      <c r="F774" s="978"/>
    </row>
    <row r="775" spans="1:7" ht="15">
      <c r="A775" s="981" t="s">
        <v>572</v>
      </c>
      <c r="B775" s="981"/>
      <c r="C775" s="979" t="s">
        <v>573</v>
      </c>
      <c r="D775" s="980"/>
      <c r="E775" s="981"/>
      <c r="F775" s="980" t="s">
        <v>574</v>
      </c>
      <c r="G775" s="980"/>
    </row>
    <row r="776" spans="1:7" ht="15">
      <c r="A776" s="981" t="s">
        <v>575</v>
      </c>
      <c r="B776" s="413"/>
      <c r="C776" s="980" t="s">
        <v>576</v>
      </c>
      <c r="D776" s="982"/>
      <c r="E776" s="981"/>
      <c r="F776" s="980" t="s">
        <v>577</v>
      </c>
      <c r="G776" s="980"/>
    </row>
  </sheetData>
  <mergeCells count="422">
    <mergeCell ref="A740:B740"/>
    <mergeCell ref="C774:D774"/>
    <mergeCell ref="C775:D775"/>
    <mergeCell ref="F775:G775"/>
    <mergeCell ref="C776:D776"/>
    <mergeCell ref="F776:G776"/>
    <mergeCell ref="A730:B730"/>
    <mergeCell ref="A731:B731"/>
    <mergeCell ref="A732:B732"/>
    <mergeCell ref="A735:F735"/>
    <mergeCell ref="A737:D737"/>
    <mergeCell ref="A739:B739"/>
    <mergeCell ref="A724:B725"/>
    <mergeCell ref="C724:F724"/>
    <mergeCell ref="A726:B726"/>
    <mergeCell ref="A727:B727"/>
    <mergeCell ref="A728:B728"/>
    <mergeCell ref="A729:B729"/>
    <mergeCell ref="A711:D711"/>
    <mergeCell ref="A712:D712"/>
    <mergeCell ref="A713:D713"/>
    <mergeCell ref="A714:D714"/>
    <mergeCell ref="A715:D715"/>
    <mergeCell ref="A722:F722"/>
    <mergeCell ref="A705:D705"/>
    <mergeCell ref="A706:D706"/>
    <mergeCell ref="A707:D707"/>
    <mergeCell ref="A708:D708"/>
    <mergeCell ref="A709:D709"/>
    <mergeCell ref="A710:D710"/>
    <mergeCell ref="A696:D696"/>
    <mergeCell ref="A697:D697"/>
    <mergeCell ref="A700:C700"/>
    <mergeCell ref="A702:D702"/>
    <mergeCell ref="A703:D703"/>
    <mergeCell ref="A704:D704"/>
    <mergeCell ref="A690:D690"/>
    <mergeCell ref="A691:D691"/>
    <mergeCell ref="A692:D692"/>
    <mergeCell ref="A693:D693"/>
    <mergeCell ref="A694:D694"/>
    <mergeCell ref="A695:D695"/>
    <mergeCell ref="A684:D684"/>
    <mergeCell ref="A685:D685"/>
    <mergeCell ref="A686:D686"/>
    <mergeCell ref="A687:D687"/>
    <mergeCell ref="A688:D688"/>
    <mergeCell ref="A689:D689"/>
    <mergeCell ref="A674:D674"/>
    <mergeCell ref="A675:D675"/>
    <mergeCell ref="A676:D676"/>
    <mergeCell ref="A677:D677"/>
    <mergeCell ref="A678:D678"/>
    <mergeCell ref="A683:D683"/>
    <mergeCell ref="A668:D668"/>
    <mergeCell ref="A669:D669"/>
    <mergeCell ref="A670:D670"/>
    <mergeCell ref="A671:D671"/>
    <mergeCell ref="A672:D672"/>
    <mergeCell ref="A673:D673"/>
    <mergeCell ref="A661:D661"/>
    <mergeCell ref="A663:D663"/>
    <mergeCell ref="A664:D664"/>
    <mergeCell ref="A665:D665"/>
    <mergeCell ref="A666:D666"/>
    <mergeCell ref="A667:D667"/>
    <mergeCell ref="A623:D623"/>
    <mergeCell ref="A624:D624"/>
    <mergeCell ref="A625:D625"/>
    <mergeCell ref="A626:D626"/>
    <mergeCell ref="A627:D627"/>
    <mergeCell ref="A628:D628"/>
    <mergeCell ref="A617:D617"/>
    <mergeCell ref="A618:D618"/>
    <mergeCell ref="A619:D619"/>
    <mergeCell ref="A620:D620"/>
    <mergeCell ref="A621:D621"/>
    <mergeCell ref="A622:D622"/>
    <mergeCell ref="A611:D611"/>
    <mergeCell ref="A612:D612"/>
    <mergeCell ref="A613:D613"/>
    <mergeCell ref="A614:D614"/>
    <mergeCell ref="A615:D615"/>
    <mergeCell ref="A616:D616"/>
    <mergeCell ref="A602:B602"/>
    <mergeCell ref="A603:B603"/>
    <mergeCell ref="A604:B604"/>
    <mergeCell ref="A605:B605"/>
    <mergeCell ref="A606:B606"/>
    <mergeCell ref="A609:C609"/>
    <mergeCell ref="A596:B596"/>
    <mergeCell ref="A597:B597"/>
    <mergeCell ref="A598:B598"/>
    <mergeCell ref="A599:B599"/>
    <mergeCell ref="A600:B600"/>
    <mergeCell ref="A601:B601"/>
    <mergeCell ref="A588:D588"/>
    <mergeCell ref="A589:D589"/>
    <mergeCell ref="A590:D590"/>
    <mergeCell ref="A592:D592"/>
    <mergeCell ref="A594:B594"/>
    <mergeCell ref="C594:C595"/>
    <mergeCell ref="D594:D595"/>
    <mergeCell ref="A595:B595"/>
    <mergeCell ref="A582:D582"/>
    <mergeCell ref="A583:D583"/>
    <mergeCell ref="A584:D584"/>
    <mergeCell ref="A585:D585"/>
    <mergeCell ref="A586:D586"/>
    <mergeCell ref="A587:D587"/>
    <mergeCell ref="A576:D576"/>
    <mergeCell ref="A577:D577"/>
    <mergeCell ref="A578:D578"/>
    <mergeCell ref="A579:D579"/>
    <mergeCell ref="A580:D580"/>
    <mergeCell ref="A581:D581"/>
    <mergeCell ref="A570:D570"/>
    <mergeCell ref="A571:D571"/>
    <mergeCell ref="A572:D572"/>
    <mergeCell ref="A573:D573"/>
    <mergeCell ref="A574:D574"/>
    <mergeCell ref="A575:D575"/>
    <mergeCell ref="A564:D564"/>
    <mergeCell ref="A565:D565"/>
    <mergeCell ref="A566:D566"/>
    <mergeCell ref="A567:D567"/>
    <mergeCell ref="A568:D568"/>
    <mergeCell ref="A569:D569"/>
    <mergeCell ref="A558:D558"/>
    <mergeCell ref="A559:D559"/>
    <mergeCell ref="A560:D560"/>
    <mergeCell ref="A561:D561"/>
    <mergeCell ref="A562:D562"/>
    <mergeCell ref="A563:D563"/>
    <mergeCell ref="A552:D552"/>
    <mergeCell ref="A553:D553"/>
    <mergeCell ref="A554:D554"/>
    <mergeCell ref="A555:D555"/>
    <mergeCell ref="A556:D556"/>
    <mergeCell ref="A557:D557"/>
    <mergeCell ref="A546:D546"/>
    <mergeCell ref="A547:D547"/>
    <mergeCell ref="A548:D548"/>
    <mergeCell ref="A549:D549"/>
    <mergeCell ref="A550:D550"/>
    <mergeCell ref="A551:D551"/>
    <mergeCell ref="A533:D533"/>
    <mergeCell ref="A534:B534"/>
    <mergeCell ref="C534:D534"/>
    <mergeCell ref="A535:B535"/>
    <mergeCell ref="C535:D535"/>
    <mergeCell ref="A544:C544"/>
    <mergeCell ref="A492:B492"/>
    <mergeCell ref="A493:B493"/>
    <mergeCell ref="A494:B494"/>
    <mergeCell ref="A495:B495"/>
    <mergeCell ref="A496:B496"/>
    <mergeCell ref="A531:I531"/>
    <mergeCell ref="A453:B453"/>
    <mergeCell ref="A458:B458"/>
    <mergeCell ref="C458:D458"/>
    <mergeCell ref="A488:D488"/>
    <mergeCell ref="A489:C489"/>
    <mergeCell ref="A491:B491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398:I398"/>
    <mergeCell ref="A400:A401"/>
    <mergeCell ref="B400:D400"/>
    <mergeCell ref="F400:H400"/>
    <mergeCell ref="A438:C438"/>
    <mergeCell ref="A440:B440"/>
    <mergeCell ref="A383:B383"/>
    <mergeCell ref="A386:E386"/>
    <mergeCell ref="A388:B388"/>
    <mergeCell ref="A389:B389"/>
    <mergeCell ref="A391:E391"/>
    <mergeCell ref="A396:I396"/>
    <mergeCell ref="A374:B374"/>
    <mergeCell ref="A375:B375"/>
    <mergeCell ref="A376:B376"/>
    <mergeCell ref="A379:D379"/>
    <mergeCell ref="A381:B381"/>
    <mergeCell ref="A382:B382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1:B351"/>
    <mergeCell ref="A352:B352"/>
    <mergeCell ref="A353:B353"/>
    <mergeCell ref="A354:B354"/>
    <mergeCell ref="A355:B355"/>
    <mergeCell ref="A360:E360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4:B334"/>
    <mergeCell ref="G334:H334"/>
    <mergeCell ref="A335:B335"/>
    <mergeCell ref="A336:B336"/>
    <mergeCell ref="A337:B337"/>
    <mergeCell ref="A338:B338"/>
    <mergeCell ref="A327:C327"/>
    <mergeCell ref="A330:C330"/>
    <mergeCell ref="A332:B332"/>
    <mergeCell ref="G332:H332"/>
    <mergeCell ref="A333:B333"/>
    <mergeCell ref="G333:H333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7:B287"/>
    <mergeCell ref="A288:B288"/>
    <mergeCell ref="A289:B289"/>
    <mergeCell ref="A290:B290"/>
    <mergeCell ref="A292:D292"/>
    <mergeCell ref="A294:B294"/>
    <mergeCell ref="A281:B281"/>
    <mergeCell ref="A282:B282"/>
    <mergeCell ref="A283:B283"/>
    <mergeCell ref="A284:B284"/>
    <mergeCell ref="A285:B285"/>
    <mergeCell ref="A286:B286"/>
    <mergeCell ref="B258:C258"/>
    <mergeCell ref="D258:E258"/>
    <mergeCell ref="B260:E260"/>
    <mergeCell ref="B268:E268"/>
    <mergeCell ref="A278:D278"/>
    <mergeCell ref="A280:B280"/>
    <mergeCell ref="A245:D245"/>
    <mergeCell ref="A247:B247"/>
    <mergeCell ref="A248:B248"/>
    <mergeCell ref="A249:B249"/>
    <mergeCell ref="A250:B250"/>
    <mergeCell ref="A256:E256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1:B221"/>
    <mergeCell ref="A222:B222"/>
    <mergeCell ref="A223:B223"/>
    <mergeCell ref="A226:C226"/>
    <mergeCell ref="A229:B229"/>
    <mergeCell ref="A230:B230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0:G190"/>
    <mergeCell ref="A192:B192"/>
    <mergeCell ref="A193:B193"/>
    <mergeCell ref="A194:B194"/>
    <mergeCell ref="A195:B195"/>
    <mergeCell ref="A196:B196"/>
    <mergeCell ref="B179:D179"/>
    <mergeCell ref="B180:D180"/>
    <mergeCell ref="B181:D181"/>
    <mergeCell ref="B182:D182"/>
    <mergeCell ref="B183:D183"/>
    <mergeCell ref="A184:D184"/>
    <mergeCell ref="A160:B160"/>
    <mergeCell ref="A166:B166"/>
    <mergeCell ref="A167:B167"/>
    <mergeCell ref="A175:I175"/>
    <mergeCell ref="A177:D178"/>
    <mergeCell ref="E177:E178"/>
    <mergeCell ref="F177:H177"/>
    <mergeCell ref="I177:I178"/>
    <mergeCell ref="A136:B136"/>
    <mergeCell ref="A137:B137"/>
    <mergeCell ref="A138:B138"/>
    <mergeCell ref="A139:B139"/>
    <mergeCell ref="A157:I157"/>
    <mergeCell ref="A159:B159"/>
    <mergeCell ref="A130:D130"/>
    <mergeCell ref="A131:C131"/>
    <mergeCell ref="A132:B132"/>
    <mergeCell ref="A133:B133"/>
    <mergeCell ref="A134:B134"/>
    <mergeCell ref="A135:B135"/>
    <mergeCell ref="A114:C114"/>
    <mergeCell ref="A115:A116"/>
    <mergeCell ref="B115:F115"/>
    <mergeCell ref="G115:I115"/>
    <mergeCell ref="A123:C123"/>
    <mergeCell ref="A124:C124"/>
    <mergeCell ref="A69:B69"/>
    <mergeCell ref="A77:E77"/>
    <mergeCell ref="A95:E95"/>
    <mergeCell ref="A105:C105"/>
    <mergeCell ref="A106:C106"/>
    <mergeCell ref="A113:G113"/>
    <mergeCell ref="A63:B63"/>
    <mergeCell ref="A64:B64"/>
    <mergeCell ref="A65:B65"/>
    <mergeCell ref="A66:B66"/>
    <mergeCell ref="A67:C67"/>
    <mergeCell ref="A68:B68"/>
    <mergeCell ref="A57:B57"/>
    <mergeCell ref="A58:B58"/>
    <mergeCell ref="A59:B59"/>
    <mergeCell ref="A60:B60"/>
    <mergeCell ref="A61:B61"/>
    <mergeCell ref="A62:C62"/>
    <mergeCell ref="A51:B51"/>
    <mergeCell ref="A52:B52"/>
    <mergeCell ref="A53:C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4:I34"/>
    <mergeCell ref="A41:B41"/>
    <mergeCell ref="C41:C43"/>
    <mergeCell ref="A42:B42"/>
    <mergeCell ref="A43:B43"/>
    <mergeCell ref="A44:C44"/>
    <mergeCell ref="G7:G8"/>
    <mergeCell ref="H7:H8"/>
    <mergeCell ref="I7:I8"/>
    <mergeCell ref="A9:I9"/>
    <mergeCell ref="A19:I19"/>
    <mergeCell ref="A29:I29"/>
    <mergeCell ref="D3:E3"/>
    <mergeCell ref="A4:I4"/>
    <mergeCell ref="A5:I5"/>
    <mergeCell ref="B6:G6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Header>&amp;C&amp;"Arial CE,Standardowy"&amp;K000000&lt; Szkoła nr 385 &amp;"Book Antiqua,Normalny"&amp;10&gt;
Informacja dodatkowa do sprawozdania finansowego za rok obrotowy zakończony 31 grudnia 2022 r.
II. Dodatkowe informacje i objaśnienia</oddHeader>
    <oddFooter>&amp;CWprowadzenie oraz dodatkowe informacje i objaśnienia stanowią integralną część sprawozdania finansowego</oddFooter>
  </headerFooter>
  <rowBreaks count="18" manualBreakCount="18">
    <brk id="37" max="16383" man="1"/>
    <brk id="75" max="16383" man="1"/>
    <brk id="103" max="16383" man="1"/>
    <brk id="128" max="16383" man="1"/>
    <brk id="155" max="16383" man="1"/>
    <brk id="188" max="16383" man="1"/>
    <brk id="224" max="16383" man="1"/>
    <brk id="254" max="16383" man="1"/>
    <brk id="290" max="16383" man="1"/>
    <brk id="328" max="16383" man="1"/>
    <brk id="358" max="16383" man="1"/>
    <brk id="394" max="16383" man="1"/>
    <brk id="502" max="16383" man="1"/>
    <brk id="591" max="16383" man="1"/>
    <brk id="607" max="16383" man="1"/>
    <brk id="679" max="16383" man="1"/>
    <brk id="720" max="16383" man="1"/>
    <brk id="75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275E6-EA60-408E-89A6-611EF860F4E2}">
  <sheetPr>
    <pageSetUpPr fitToPage="1"/>
  </sheetPr>
  <dimension ref="A1:L35"/>
  <sheetViews>
    <sheetView topLeftCell="A7" workbookViewId="0">
      <selection activeCell="E29" sqref="E29"/>
    </sheetView>
  </sheetViews>
  <sheetFormatPr defaultColWidth="9.140625" defaultRowHeight="13.5"/>
  <cols>
    <col min="1" max="1" width="8" style="1096" customWidth="1"/>
    <col min="2" max="2" width="37.5703125" style="997" customWidth="1"/>
    <col min="3" max="3" width="14.140625" style="997" customWidth="1"/>
    <col min="4" max="4" width="19.85546875" style="997" customWidth="1"/>
    <col min="5" max="5" width="18.140625" style="997" customWidth="1"/>
    <col min="6" max="6" width="19" style="997" customWidth="1"/>
    <col min="7" max="7" width="20.140625" style="997" customWidth="1"/>
    <col min="8" max="9" width="14.140625" style="997" hidden="1" customWidth="1"/>
    <col min="10" max="10" width="24.28515625" style="997" customWidth="1"/>
    <col min="11" max="11" width="6.28515625" style="997" customWidth="1"/>
    <col min="12" max="12" width="7.28515625" style="997" customWidth="1"/>
    <col min="13" max="16384" width="9.140625" style="997"/>
  </cols>
  <sheetData>
    <row r="1" spans="1:12" s="984" customFormat="1" ht="15">
      <c r="A1" s="983" t="s">
        <v>578</v>
      </c>
      <c r="B1" s="983"/>
      <c r="H1" s="985"/>
      <c r="J1" s="985" t="s">
        <v>579</v>
      </c>
    </row>
    <row r="2" spans="1:12" s="984" customFormat="1" ht="101.45" customHeight="1">
      <c r="A2" s="986" t="s">
        <v>580</v>
      </c>
      <c r="B2" s="986"/>
      <c r="H2" s="987"/>
      <c r="I2" s="987"/>
      <c r="J2" s="987" t="s">
        <v>581</v>
      </c>
      <c r="K2" s="987"/>
    </row>
    <row r="3" spans="1:12" s="992" customFormat="1" ht="11.25" customHeight="1">
      <c r="A3" s="988" t="s">
        <v>582</v>
      </c>
      <c r="B3" s="988"/>
      <c r="C3" s="989"/>
      <c r="D3" s="989"/>
      <c r="E3" s="989"/>
      <c r="F3" s="989"/>
      <c r="G3" s="990"/>
      <c r="H3" s="990"/>
      <c r="I3" s="991"/>
    </row>
    <row r="4" spans="1:12" ht="12" customHeight="1">
      <c r="A4" s="993" t="s">
        <v>583</v>
      </c>
      <c r="B4" s="993"/>
      <c r="C4" s="994"/>
      <c r="D4" s="994"/>
      <c r="E4" s="994"/>
      <c r="F4" s="994"/>
      <c r="G4" s="995"/>
      <c r="H4" s="995"/>
      <c r="I4" s="996"/>
    </row>
    <row r="5" spans="1:12" ht="12" customHeight="1">
      <c r="A5" s="993" t="s">
        <v>584</v>
      </c>
      <c r="B5" s="993"/>
      <c r="C5" s="998"/>
      <c r="D5" s="998"/>
      <c r="E5" s="998"/>
      <c r="F5" s="998"/>
      <c r="G5" s="995"/>
      <c r="H5" s="995"/>
    </row>
    <row r="6" spans="1:12" ht="101.45" customHeight="1">
      <c r="A6" s="999" t="s">
        <v>585</v>
      </c>
      <c r="B6" s="999"/>
      <c r="C6" s="999"/>
      <c r="D6" s="999"/>
      <c r="E6" s="999"/>
      <c r="F6" s="999"/>
      <c r="G6" s="999"/>
      <c r="H6" s="999"/>
      <c r="I6" s="999"/>
      <c r="J6" s="999"/>
      <c r="K6" s="999"/>
    </row>
    <row r="7" spans="1:12" ht="20.25" customHeight="1" thickBot="1">
      <c r="A7" s="1000"/>
      <c r="B7" s="1000"/>
      <c r="C7" s="1000"/>
      <c r="D7" s="1000"/>
      <c r="E7" s="1000"/>
      <c r="F7" s="1000"/>
      <c r="G7" s="1000"/>
      <c r="H7" s="1000"/>
      <c r="I7" s="1000"/>
    </row>
    <row r="8" spans="1:12" s="1008" customFormat="1" ht="79.5" customHeight="1" thickBot="1">
      <c r="A8" s="1001" t="s">
        <v>586</v>
      </c>
      <c r="B8" s="1002" t="s">
        <v>587</v>
      </c>
      <c r="C8" s="1001" t="s">
        <v>588</v>
      </c>
      <c r="D8" s="1003"/>
      <c r="E8" s="1004" t="s">
        <v>589</v>
      </c>
      <c r="F8" s="1005"/>
      <c r="G8" s="1001" t="s">
        <v>549</v>
      </c>
      <c r="H8" s="1006" t="s">
        <v>590</v>
      </c>
      <c r="I8" s="1001" t="s">
        <v>591</v>
      </c>
      <c r="J8" s="1007" t="s">
        <v>592</v>
      </c>
    </row>
    <row r="9" spans="1:12" s="1014" customFormat="1" ht="12.75" customHeight="1" thickBot="1">
      <c r="A9" s="1009"/>
      <c r="B9" s="1010"/>
      <c r="C9" s="1011"/>
      <c r="D9" s="1008">
        <v>1</v>
      </c>
      <c r="E9" s="1012">
        <v>2</v>
      </c>
      <c r="F9" s="1008">
        <v>3</v>
      </c>
      <c r="G9" s="1012">
        <v>4</v>
      </c>
      <c r="H9" s="1008" t="s">
        <v>593</v>
      </c>
      <c r="I9" s="1012" t="s">
        <v>594</v>
      </c>
      <c r="J9" s="1013"/>
    </row>
    <row r="10" spans="1:12" s="1014" customFormat="1" ht="18.75" customHeight="1" thickBot="1">
      <c r="A10" s="1015"/>
      <c r="B10" s="1016" t="s">
        <v>595</v>
      </c>
      <c r="C10" s="1017" t="s">
        <v>596</v>
      </c>
      <c r="D10" s="1018">
        <f>SUM(D11:D12)</f>
        <v>0</v>
      </c>
      <c r="E10" s="1019">
        <f>SUM(E11:E12)</f>
        <v>210.71</v>
      </c>
      <c r="F10" s="1020">
        <f>SUM(F11:F12)</f>
        <v>0</v>
      </c>
      <c r="G10" s="1021">
        <v>0</v>
      </c>
      <c r="H10" s="1022">
        <v>0</v>
      </c>
      <c r="I10" s="1023">
        <v>0</v>
      </c>
      <c r="J10" s="1024">
        <f>SUM(J11:J12)</f>
        <v>210.71</v>
      </c>
      <c r="L10" s="1025"/>
    </row>
    <row r="11" spans="1:12" s="1032" customFormat="1" ht="24" customHeight="1" thickBot="1">
      <c r="A11" s="1026" t="s">
        <v>597</v>
      </c>
      <c r="B11" s="1016" t="s">
        <v>212</v>
      </c>
      <c r="C11" s="1017" t="s">
        <v>598</v>
      </c>
      <c r="D11" s="1027">
        <v>0</v>
      </c>
      <c r="E11" s="1028">
        <v>0</v>
      </c>
      <c r="F11" s="1029">
        <v>0</v>
      </c>
      <c r="G11" s="1030">
        <v>0</v>
      </c>
      <c r="H11" s="1027">
        <v>0</v>
      </c>
      <c r="I11" s="1030">
        <v>0</v>
      </c>
      <c r="J11" s="1031">
        <v>0</v>
      </c>
    </row>
    <row r="12" spans="1:12" s="1032" customFormat="1" ht="23.25" customHeight="1" thickBot="1">
      <c r="A12" s="1026" t="s">
        <v>599</v>
      </c>
      <c r="B12" s="1016" t="s">
        <v>246</v>
      </c>
      <c r="C12" s="1017" t="s">
        <v>600</v>
      </c>
      <c r="D12" s="1027">
        <f>SUM(D13)</f>
        <v>0</v>
      </c>
      <c r="E12" s="1028">
        <f>SUM(E22)</f>
        <v>210.71</v>
      </c>
      <c r="F12" s="1029">
        <f>SUM(F13)</f>
        <v>0</v>
      </c>
      <c r="G12" s="1030">
        <v>0</v>
      </c>
      <c r="H12" s="1027">
        <v>0</v>
      </c>
      <c r="I12" s="1030">
        <v>0</v>
      </c>
      <c r="J12" s="1033">
        <f>SUM(D12:I12)</f>
        <v>210.71</v>
      </c>
      <c r="K12" s="1034"/>
    </row>
    <row r="13" spans="1:12" s="1044" customFormat="1" ht="15" customHeight="1" thickBot="1">
      <c r="A13" s="1035" t="s">
        <v>234</v>
      </c>
      <c r="B13" s="1036" t="s">
        <v>394</v>
      </c>
      <c r="C13" s="1037" t="s">
        <v>601</v>
      </c>
      <c r="D13" s="1038">
        <v>0</v>
      </c>
      <c r="E13" s="1039">
        <v>0</v>
      </c>
      <c r="F13" s="1040">
        <v>0</v>
      </c>
      <c r="G13" s="1041">
        <v>0</v>
      </c>
      <c r="H13" s="1042">
        <v>0</v>
      </c>
      <c r="I13" s="1041">
        <v>0</v>
      </c>
      <c r="J13" s="1043">
        <f>SUM(D13:I13)</f>
        <v>0</v>
      </c>
    </row>
    <row r="14" spans="1:12" s="1044" customFormat="1" ht="15" customHeight="1">
      <c r="A14" s="1045"/>
      <c r="B14" s="1046" t="s">
        <v>205</v>
      </c>
      <c r="C14" s="1047"/>
      <c r="D14" s="1048"/>
      <c r="E14" s="1049"/>
      <c r="F14" s="1048"/>
      <c r="G14" s="1050"/>
      <c r="H14" s="1048"/>
      <c r="I14" s="1050"/>
      <c r="J14" s="1051"/>
    </row>
    <row r="15" spans="1:12" ht="15" customHeight="1">
      <c r="A15" s="1052" t="s">
        <v>602</v>
      </c>
      <c r="B15" s="1053" t="s">
        <v>603</v>
      </c>
      <c r="C15" s="1054" t="s">
        <v>604</v>
      </c>
      <c r="D15" s="1055"/>
      <c r="E15" s="1056"/>
      <c r="F15" s="1055"/>
      <c r="G15" s="1057"/>
      <c r="H15" s="1055"/>
      <c r="I15" s="1057"/>
      <c r="J15" s="1058"/>
    </row>
    <row r="16" spans="1:12" ht="15" customHeight="1" thickBot="1">
      <c r="A16" s="1059" t="s">
        <v>605</v>
      </c>
      <c r="B16" s="1060" t="s">
        <v>606</v>
      </c>
      <c r="C16" s="1061" t="s">
        <v>607</v>
      </c>
      <c r="D16" s="1062"/>
      <c r="E16" s="1063"/>
      <c r="F16" s="1062"/>
      <c r="G16" s="1064"/>
      <c r="H16" s="1062"/>
      <c r="I16" s="1064"/>
      <c r="J16" s="1065"/>
    </row>
    <row r="17" spans="1:10" s="1044" customFormat="1" ht="14.25" customHeight="1" thickBot="1">
      <c r="A17" s="1035" t="s">
        <v>235</v>
      </c>
      <c r="B17" s="1036" t="s">
        <v>395</v>
      </c>
      <c r="C17" s="1037" t="s">
        <v>608</v>
      </c>
      <c r="D17" s="1042">
        <v>0</v>
      </c>
      <c r="E17" s="1066">
        <v>0</v>
      </c>
      <c r="F17" s="1042">
        <v>0</v>
      </c>
      <c r="G17" s="1041">
        <v>0</v>
      </c>
      <c r="H17" s="1042">
        <v>0</v>
      </c>
      <c r="I17" s="1041">
        <v>0</v>
      </c>
      <c r="J17" s="1043">
        <f>SUM(D17:I17)</f>
        <v>0</v>
      </c>
    </row>
    <row r="18" spans="1:10" s="1044" customFormat="1" ht="14.25" customHeight="1">
      <c r="A18" s="1045"/>
      <c r="B18" s="1046" t="s">
        <v>205</v>
      </c>
      <c r="C18" s="1047"/>
      <c r="D18" s="1048"/>
      <c r="E18" s="1050"/>
      <c r="F18" s="1048"/>
      <c r="G18" s="1050"/>
      <c r="H18" s="1048"/>
      <c r="I18" s="1050"/>
      <c r="J18" s="1067"/>
    </row>
    <row r="19" spans="1:10" ht="15" customHeight="1">
      <c r="A19" s="1052" t="s">
        <v>609</v>
      </c>
      <c r="B19" s="1053" t="s">
        <v>603</v>
      </c>
      <c r="C19" s="1054" t="s">
        <v>610</v>
      </c>
      <c r="D19" s="1055"/>
      <c r="E19" s="1057"/>
      <c r="F19" s="1055"/>
      <c r="G19" s="1057"/>
      <c r="H19" s="1055"/>
      <c r="I19" s="1057"/>
      <c r="J19" s="1068"/>
    </row>
    <row r="20" spans="1:10" ht="15" customHeight="1" thickBot="1">
      <c r="A20" s="1059" t="s">
        <v>611</v>
      </c>
      <c r="B20" s="1060" t="s">
        <v>606</v>
      </c>
      <c r="C20" s="1061" t="s">
        <v>612</v>
      </c>
      <c r="D20" s="1062"/>
      <c r="E20" s="1064"/>
      <c r="F20" s="1062"/>
      <c r="G20" s="1064"/>
      <c r="H20" s="1062"/>
      <c r="I20" s="1064"/>
      <c r="J20" s="1069"/>
    </row>
    <row r="21" spans="1:10" s="1044" customFormat="1" ht="32.25" customHeight="1" thickBot="1">
      <c r="A21" s="1035" t="s">
        <v>564</v>
      </c>
      <c r="B21" s="1036" t="s">
        <v>396</v>
      </c>
      <c r="C21" s="1037" t="s">
        <v>613</v>
      </c>
      <c r="D21" s="1042">
        <v>0</v>
      </c>
      <c r="E21" s="1041">
        <v>0</v>
      </c>
      <c r="F21" s="1042">
        <v>0</v>
      </c>
      <c r="G21" s="1041">
        <v>0</v>
      </c>
      <c r="H21" s="1042">
        <v>0</v>
      </c>
      <c r="I21" s="1041">
        <v>0</v>
      </c>
      <c r="J21" s="1070">
        <v>0</v>
      </c>
    </row>
    <row r="22" spans="1:10" s="1044" customFormat="1" ht="16.5" thickBot="1">
      <c r="A22" s="1035" t="s">
        <v>565</v>
      </c>
      <c r="B22" s="1036" t="s">
        <v>614</v>
      </c>
      <c r="C22" s="1037" t="s">
        <v>615</v>
      </c>
      <c r="D22" s="1042">
        <v>0</v>
      </c>
      <c r="E22" s="1039">
        <v>210.71</v>
      </c>
      <c r="F22" s="1042">
        <v>0</v>
      </c>
      <c r="G22" s="1041">
        <v>0</v>
      </c>
      <c r="H22" s="1042">
        <v>0</v>
      </c>
      <c r="I22" s="1041">
        <v>0</v>
      </c>
      <c r="J22" s="1043">
        <f>SUM(D22:I22)</f>
        <v>210.71</v>
      </c>
    </row>
    <row r="23" spans="1:10" s="1044" customFormat="1" ht="15.75">
      <c r="A23" s="1045"/>
      <c r="B23" s="1046" t="s">
        <v>205</v>
      </c>
      <c r="C23" s="1071"/>
      <c r="D23" s="1072"/>
      <c r="E23" s="1049"/>
      <c r="F23" s="1072"/>
      <c r="G23" s="1049"/>
      <c r="H23" s="1072"/>
      <c r="I23" s="1049"/>
      <c r="J23" s="1051"/>
    </row>
    <row r="24" spans="1:10" ht="15">
      <c r="A24" s="1052" t="s">
        <v>616</v>
      </c>
      <c r="B24" s="1053" t="s">
        <v>603</v>
      </c>
      <c r="C24" s="1073" t="s">
        <v>617</v>
      </c>
      <c r="D24" s="1074"/>
      <c r="E24" s="1056"/>
      <c r="F24" s="1074"/>
      <c r="G24" s="1056"/>
      <c r="H24" s="1074"/>
      <c r="I24" s="1056"/>
      <c r="J24" s="1058"/>
    </row>
    <row r="25" spans="1:10" ht="15" customHeight="1" thickBot="1">
      <c r="A25" s="1075" t="s">
        <v>618</v>
      </c>
      <c r="B25" s="1076" t="s">
        <v>606</v>
      </c>
      <c r="C25" s="1077" t="s">
        <v>619</v>
      </c>
      <c r="D25" s="1078"/>
      <c r="E25" s="1079"/>
      <c r="F25" s="1078"/>
      <c r="G25" s="1079"/>
      <c r="H25" s="1078"/>
      <c r="I25" s="1079"/>
      <c r="J25" s="1080"/>
    </row>
    <row r="26" spans="1:10" s="984" customFormat="1">
      <c r="A26" s="1081"/>
      <c r="D26" s="984" t="s">
        <v>12</v>
      </c>
    </row>
    <row r="27" spans="1:10" s="984" customFormat="1" ht="15">
      <c r="A27" s="1082" t="s">
        <v>620</v>
      </c>
      <c r="B27" s="1082"/>
      <c r="C27" s="1083"/>
      <c r="D27" s="1083"/>
      <c r="E27" s="1084"/>
      <c r="F27" s="1085"/>
      <c r="G27" s="1086"/>
    </row>
    <row r="28" spans="1:10" s="984" customFormat="1">
      <c r="A28" s="1087"/>
      <c r="B28" s="373"/>
      <c r="C28" s="373"/>
      <c r="D28" s="373"/>
      <c r="E28" s="1088"/>
      <c r="F28" s="1089"/>
      <c r="G28" s="373"/>
    </row>
    <row r="29" spans="1:10" s="984" customFormat="1" ht="14.25">
      <c r="A29" s="1081"/>
      <c r="B29" s="1090"/>
      <c r="C29" s="1090"/>
      <c r="D29" s="1091"/>
      <c r="E29" s="1092"/>
      <c r="F29" s="1093"/>
      <c r="G29" s="1091"/>
    </row>
    <row r="30" spans="1:10" s="984" customFormat="1" ht="14.25">
      <c r="A30" s="1081"/>
      <c r="B30" s="1090"/>
      <c r="C30" s="1090"/>
      <c r="D30" s="1091"/>
      <c r="E30" s="1091"/>
      <c r="F30" s="1093"/>
      <c r="G30" s="1091"/>
    </row>
    <row r="31" spans="1:10" s="984" customFormat="1" ht="14.25">
      <c r="A31" s="1081"/>
      <c r="B31" s="1090"/>
      <c r="C31" s="1090"/>
      <c r="D31" s="1091"/>
      <c r="E31" s="1091"/>
      <c r="F31" s="1093"/>
      <c r="G31" s="1091"/>
    </row>
    <row r="32" spans="1:10" ht="18.75" customHeight="1">
      <c r="A32" s="1094"/>
      <c r="B32" s="995"/>
      <c r="C32" s="995"/>
      <c r="D32" s="1014"/>
      <c r="E32" s="1014"/>
      <c r="G32" s="995"/>
      <c r="H32" s="1095"/>
      <c r="I32" s="995"/>
    </row>
    <row r="33" spans="1:9" ht="12.75" customHeight="1">
      <c r="A33" s="1096" t="s">
        <v>621</v>
      </c>
      <c r="E33" s="1097" t="s">
        <v>622</v>
      </c>
      <c r="F33" s="1097"/>
      <c r="G33" s="995"/>
      <c r="H33" s="1098"/>
      <c r="I33" s="1098"/>
    </row>
    <row r="34" spans="1:9" ht="27" customHeight="1">
      <c r="A34" s="1008" t="s">
        <v>623</v>
      </c>
      <c r="B34" s="1014"/>
      <c r="C34" s="995"/>
      <c r="E34" s="1099" t="s">
        <v>624</v>
      </c>
      <c r="F34" s="1099"/>
      <c r="H34" s="1098"/>
      <c r="I34" s="1098"/>
    </row>
    <row r="35" spans="1:9" ht="13.5" customHeight="1"/>
  </sheetData>
  <mergeCells count="14">
    <mergeCell ref="E34:F34"/>
    <mergeCell ref="H34:I34"/>
    <mergeCell ref="A5:B5"/>
    <mergeCell ref="A6:K6"/>
    <mergeCell ref="A27:B27"/>
    <mergeCell ref="C27:D27"/>
    <mergeCell ref="E33:F33"/>
    <mergeCell ref="H33:I33"/>
    <mergeCell ref="A1:B1"/>
    <mergeCell ref="A2:B2"/>
    <mergeCell ref="H2:I2"/>
    <mergeCell ref="J2:K2"/>
    <mergeCell ref="A3:B3"/>
    <mergeCell ref="A4:B4"/>
  </mergeCells>
  <pageMargins left="0.22" right="0.17" top="0.31496062992125984" bottom="0.27559055118110237" header="0.19685039370078741" footer="0.19685039370078741"/>
  <pageSetup paperSize="9" scale="7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CD597-8A10-4950-98E4-BB91B5176BF3}">
  <dimension ref="A1:CV26"/>
  <sheetViews>
    <sheetView topLeftCell="A4" zoomScaleNormal="100" workbookViewId="0">
      <selection activeCell="D18" sqref="D18"/>
    </sheetView>
  </sheetViews>
  <sheetFormatPr defaultColWidth="9.140625" defaultRowHeight="13.5"/>
  <cols>
    <col min="1" max="1" width="8.42578125" style="997" customWidth="1"/>
    <col min="2" max="2" width="36.7109375" style="997" customWidth="1"/>
    <col min="3" max="3" width="14.5703125" style="997" customWidth="1"/>
    <col min="4" max="4" width="15.28515625" style="997" customWidth="1"/>
    <col min="5" max="5" width="13.42578125" style="997" customWidth="1"/>
    <col min="6" max="7" width="12.85546875" style="997" customWidth="1"/>
    <col min="8" max="8" width="20.85546875" style="997" customWidth="1"/>
    <col min="9" max="9" width="6.42578125" style="997" customWidth="1"/>
    <col min="10" max="16384" width="9.140625" style="997"/>
  </cols>
  <sheetData>
    <row r="1" spans="1:100" s="984" customFormat="1" ht="15">
      <c r="A1" s="983" t="s">
        <v>625</v>
      </c>
      <c r="B1" s="983"/>
      <c r="G1" s="985" t="s">
        <v>626</v>
      </c>
      <c r="J1" s="985"/>
    </row>
    <row r="2" spans="1:100" s="984" customFormat="1" ht="69" customHeight="1">
      <c r="A2" s="1100" t="s">
        <v>580</v>
      </c>
      <c r="B2" s="1100"/>
      <c r="G2" s="1101" t="s">
        <v>627</v>
      </c>
      <c r="H2" s="1101"/>
      <c r="I2" s="1101"/>
      <c r="J2" s="987"/>
      <c r="K2" s="1102"/>
      <c r="L2" s="1102"/>
      <c r="M2" s="1102"/>
    </row>
    <row r="3" spans="1:100" s="992" customFormat="1" ht="13.9" customHeight="1">
      <c r="A3" s="988" t="s">
        <v>628</v>
      </c>
      <c r="B3" s="988"/>
      <c r="C3" s="989"/>
      <c r="D3" s="989"/>
      <c r="E3" s="989"/>
      <c r="F3" s="989"/>
      <c r="G3" s="1101"/>
      <c r="H3" s="1101"/>
      <c r="I3" s="1101"/>
    </row>
    <row r="4" spans="1:100" ht="12" customHeight="1">
      <c r="A4" s="993" t="s">
        <v>583</v>
      </c>
      <c r="B4" s="993"/>
      <c r="C4" s="994"/>
      <c r="D4" s="994"/>
      <c r="E4" s="994"/>
      <c r="F4" s="994"/>
      <c r="G4" s="994"/>
      <c r="H4" s="995"/>
      <c r="I4" s="1103"/>
    </row>
    <row r="5" spans="1:100" ht="10.5" customHeight="1">
      <c r="A5" s="1104" t="s">
        <v>584</v>
      </c>
      <c r="B5" s="1104"/>
      <c r="C5" s="998"/>
      <c r="D5" s="998"/>
      <c r="E5" s="998"/>
      <c r="F5" s="998"/>
      <c r="G5" s="998"/>
      <c r="H5" s="995"/>
      <c r="I5" s="1103"/>
    </row>
    <row r="6" spans="1:100" ht="18.75">
      <c r="A6" s="995"/>
      <c r="B6" s="995"/>
      <c r="C6" s="995"/>
      <c r="D6" s="995"/>
      <c r="E6" s="995"/>
      <c r="F6" s="995"/>
      <c r="G6" s="995"/>
      <c r="H6" s="1105"/>
      <c r="I6" s="1105"/>
    </row>
    <row r="7" spans="1:100" ht="96.6" customHeight="1">
      <c r="A7" s="999" t="s">
        <v>629</v>
      </c>
      <c r="B7" s="999"/>
      <c r="C7" s="999"/>
      <c r="D7" s="999"/>
      <c r="E7" s="999"/>
      <c r="F7" s="999"/>
      <c r="G7" s="999"/>
      <c r="H7" s="999"/>
      <c r="I7" s="1106"/>
    </row>
    <row r="8" spans="1:100" ht="10.5" customHeight="1">
      <c r="A8" s="1106"/>
      <c r="B8" s="1106"/>
      <c r="C8" s="1106"/>
      <c r="D8" s="1106"/>
      <c r="E8" s="1106"/>
      <c r="F8" s="1106"/>
      <c r="G8" s="1106"/>
      <c r="H8" s="1106"/>
      <c r="I8" s="1106"/>
    </row>
    <row r="9" spans="1:100" ht="3.75" customHeight="1" thickBot="1">
      <c r="A9" s="1106"/>
      <c r="B9" s="1106"/>
      <c r="C9" s="1106"/>
      <c r="D9" s="1106"/>
      <c r="E9" s="1106"/>
      <c r="F9" s="1106"/>
      <c r="G9" s="1106"/>
      <c r="H9" s="1106"/>
      <c r="I9" s="1106"/>
    </row>
    <row r="10" spans="1:100" s="1109" customFormat="1" ht="70.5" customHeight="1" thickBot="1">
      <c r="A10" s="1001" t="s">
        <v>586</v>
      </c>
      <c r="B10" s="1107" t="s">
        <v>630</v>
      </c>
      <c r="C10" s="1006" t="s">
        <v>631</v>
      </c>
      <c r="D10" s="1004" t="s">
        <v>632</v>
      </c>
      <c r="E10" s="1001" t="s">
        <v>549</v>
      </c>
      <c r="F10" s="1001" t="s">
        <v>549</v>
      </c>
      <c r="G10" s="1001" t="s">
        <v>549</v>
      </c>
      <c r="H10" s="1108" t="s">
        <v>592</v>
      </c>
    </row>
    <row r="11" spans="1:100" s="1091" customFormat="1" ht="15.75" thickBot="1">
      <c r="A11" s="1110"/>
      <c r="B11" s="1111"/>
      <c r="C11" s="1112"/>
      <c r="D11" s="1113">
        <v>1</v>
      </c>
      <c r="E11" s="1114">
        <v>2</v>
      </c>
      <c r="F11" s="1113">
        <v>3</v>
      </c>
      <c r="G11" s="1114">
        <v>4</v>
      </c>
      <c r="H11" s="1115"/>
      <c r="I11" s="1116"/>
      <c r="J11" s="1116"/>
      <c r="K11" s="1116"/>
      <c r="L11" s="1116"/>
      <c r="M11" s="1116"/>
      <c r="N11" s="1116"/>
      <c r="O11" s="1116"/>
      <c r="P11" s="1117"/>
      <c r="Q11" s="1117"/>
      <c r="R11" s="1117"/>
      <c r="S11" s="1117"/>
      <c r="T11" s="1117"/>
      <c r="U11" s="1117"/>
      <c r="V11" s="1117"/>
      <c r="W11" s="1117"/>
      <c r="X11" s="1117"/>
      <c r="Y11" s="1117"/>
      <c r="Z11" s="1117"/>
      <c r="AA11" s="1117"/>
      <c r="AB11" s="1117"/>
      <c r="AC11" s="1117"/>
      <c r="AD11" s="1117"/>
      <c r="AE11" s="1117"/>
      <c r="AF11" s="1117"/>
      <c r="AG11" s="1117"/>
      <c r="AH11" s="1117"/>
      <c r="AI11" s="1117"/>
      <c r="AJ11" s="1117"/>
      <c r="AK11" s="1117"/>
      <c r="AL11" s="1117"/>
      <c r="AM11" s="1117"/>
      <c r="AN11" s="1117"/>
      <c r="AO11" s="1117"/>
      <c r="AP11" s="1117"/>
      <c r="AQ11" s="1117"/>
      <c r="AR11" s="1117"/>
      <c r="AS11" s="1117"/>
      <c r="AT11" s="1117"/>
      <c r="AU11" s="1117"/>
      <c r="AV11" s="1117"/>
      <c r="AW11" s="1117"/>
      <c r="AX11" s="1117"/>
      <c r="AY11" s="1117"/>
      <c r="AZ11" s="1117"/>
      <c r="BA11" s="1117"/>
      <c r="BB11" s="1117"/>
      <c r="BC11" s="1117"/>
      <c r="BD11" s="1117"/>
      <c r="BE11" s="1117"/>
      <c r="BF11" s="1117"/>
      <c r="BG11" s="1117"/>
      <c r="BH11" s="1117"/>
      <c r="BI11" s="1117"/>
      <c r="BJ11" s="1117"/>
      <c r="BK11" s="1117"/>
      <c r="BL11" s="1117"/>
      <c r="BM11" s="1117"/>
      <c r="BN11" s="1117"/>
      <c r="BO11" s="1117"/>
      <c r="BP11" s="1117"/>
      <c r="BQ11" s="1117"/>
      <c r="BR11" s="1117"/>
      <c r="BS11" s="1117"/>
      <c r="BT11" s="1117"/>
      <c r="BU11" s="1117"/>
      <c r="BV11" s="1117"/>
      <c r="BW11" s="1117"/>
      <c r="BX11" s="1117"/>
      <c r="BY11" s="1117"/>
      <c r="BZ11" s="1117"/>
      <c r="CA11" s="1117"/>
      <c r="CB11" s="1117"/>
      <c r="CC11" s="1117"/>
      <c r="CD11" s="1117"/>
      <c r="CE11" s="1117"/>
      <c r="CF11" s="1117"/>
      <c r="CG11" s="1117"/>
      <c r="CH11" s="1117"/>
      <c r="CI11" s="1117"/>
      <c r="CJ11" s="1117"/>
      <c r="CK11" s="1117"/>
      <c r="CL11" s="1117"/>
      <c r="CM11" s="1117"/>
      <c r="CN11" s="1117"/>
      <c r="CO11" s="1117"/>
      <c r="CP11" s="1117"/>
      <c r="CQ11" s="1117"/>
      <c r="CR11" s="1117"/>
      <c r="CS11" s="1117"/>
      <c r="CT11" s="1118"/>
      <c r="CU11" s="1119"/>
      <c r="CV11" s="1119"/>
    </row>
    <row r="12" spans="1:100" s="1091" customFormat="1" ht="18.75" customHeight="1" thickBot="1">
      <c r="A12" s="1120"/>
      <c r="B12" s="1121" t="s">
        <v>633</v>
      </c>
      <c r="C12" s="1122" t="s">
        <v>634</v>
      </c>
      <c r="D12" s="1123">
        <f>SUM(D13:D14)</f>
        <v>5540.08</v>
      </c>
      <c r="E12" s="1124"/>
      <c r="F12" s="1125"/>
      <c r="G12" s="1124"/>
      <c r="H12" s="1123">
        <f>SUM(D12:G12)</f>
        <v>5540.08</v>
      </c>
      <c r="I12" s="1126"/>
      <c r="J12" s="1126"/>
      <c r="K12" s="1126"/>
      <c r="L12" s="1126"/>
      <c r="M12" s="1126"/>
      <c r="N12" s="1126"/>
      <c r="O12" s="1126"/>
      <c r="P12" s="1126"/>
      <c r="Q12" s="1126"/>
      <c r="R12" s="1126"/>
      <c r="S12" s="1126"/>
      <c r="T12" s="1126"/>
      <c r="U12" s="1126"/>
      <c r="V12" s="1126"/>
      <c r="W12" s="1126"/>
      <c r="X12" s="1126"/>
      <c r="Y12" s="1126"/>
      <c r="Z12" s="1126"/>
      <c r="AA12" s="1126"/>
      <c r="AB12" s="1126"/>
      <c r="AC12" s="1126"/>
      <c r="AD12" s="1126"/>
      <c r="AE12" s="1126"/>
      <c r="AF12" s="1126"/>
      <c r="AG12" s="1126"/>
      <c r="AH12" s="1126"/>
      <c r="AI12" s="1126"/>
      <c r="AJ12" s="1126"/>
      <c r="AK12" s="1126"/>
      <c r="AL12" s="1126"/>
      <c r="AM12" s="1126"/>
      <c r="AN12" s="1126"/>
      <c r="AO12" s="1126"/>
      <c r="AP12" s="1126"/>
      <c r="AQ12" s="1126"/>
      <c r="AR12" s="1126"/>
      <c r="AS12" s="1126"/>
      <c r="AT12" s="1126"/>
      <c r="AU12" s="1126"/>
      <c r="AV12" s="1126"/>
      <c r="AW12" s="1126"/>
      <c r="AX12" s="1126"/>
      <c r="AY12" s="1126"/>
      <c r="AZ12" s="1126"/>
      <c r="BA12" s="1126"/>
      <c r="BB12" s="1126"/>
      <c r="BC12" s="1126"/>
      <c r="BD12" s="1126"/>
      <c r="BE12" s="1126"/>
      <c r="BF12" s="1126"/>
      <c r="BG12" s="1126"/>
      <c r="BH12" s="1126"/>
      <c r="BI12" s="1126"/>
      <c r="BJ12" s="1126"/>
      <c r="BK12" s="1126"/>
      <c r="BL12" s="1126"/>
      <c r="BM12" s="1126"/>
      <c r="BN12" s="1126"/>
      <c r="BO12" s="1126"/>
      <c r="BP12" s="1126"/>
      <c r="BQ12" s="1126"/>
      <c r="BR12" s="1126"/>
      <c r="BS12" s="1126"/>
      <c r="BT12" s="1126"/>
      <c r="BU12" s="1126"/>
      <c r="BV12" s="1126"/>
      <c r="BW12" s="1126"/>
      <c r="BX12" s="1126"/>
      <c r="BY12" s="1126"/>
      <c r="BZ12" s="1126"/>
      <c r="CA12" s="1126"/>
      <c r="CB12" s="1126"/>
      <c r="CC12" s="1126"/>
      <c r="CD12" s="1126"/>
      <c r="CE12" s="1126"/>
      <c r="CF12" s="1126"/>
      <c r="CG12" s="1126"/>
      <c r="CH12" s="1126"/>
      <c r="CI12" s="1126"/>
      <c r="CJ12" s="1126"/>
      <c r="CK12" s="1126"/>
      <c r="CL12" s="1126"/>
      <c r="CM12" s="1126"/>
      <c r="CN12" s="1126"/>
      <c r="CO12" s="1126"/>
      <c r="CP12" s="1126"/>
      <c r="CQ12" s="1126"/>
      <c r="CR12" s="1126"/>
      <c r="CS12" s="1126"/>
      <c r="CT12" s="1127"/>
      <c r="CU12" s="1119"/>
      <c r="CV12" s="1119"/>
    </row>
    <row r="13" spans="1:100" s="1137" customFormat="1" ht="19.5" customHeight="1" thickBot="1">
      <c r="A13" s="1128" t="s">
        <v>635</v>
      </c>
      <c r="B13" s="1129" t="s">
        <v>636</v>
      </c>
      <c r="C13" s="1130" t="s">
        <v>637</v>
      </c>
      <c r="D13" s="1131">
        <v>0</v>
      </c>
      <c r="E13" s="1132"/>
      <c r="F13" s="1133"/>
      <c r="G13" s="1132"/>
      <c r="H13" s="1134">
        <v>0</v>
      </c>
      <c r="I13" s="1135"/>
      <c r="J13" s="1135"/>
      <c r="K13" s="1135"/>
      <c r="L13" s="1135"/>
      <c r="M13" s="1135"/>
      <c r="N13" s="1135"/>
      <c r="O13" s="1135"/>
      <c r="P13" s="1132"/>
      <c r="Q13" s="1132"/>
      <c r="R13" s="1132"/>
      <c r="S13" s="1132"/>
      <c r="T13" s="1132"/>
      <c r="U13" s="1132"/>
      <c r="V13" s="1132"/>
      <c r="W13" s="1132"/>
      <c r="X13" s="1132"/>
      <c r="Y13" s="1132"/>
      <c r="Z13" s="1132"/>
      <c r="AA13" s="1132"/>
      <c r="AB13" s="1132"/>
      <c r="AC13" s="1132"/>
      <c r="AD13" s="1132"/>
      <c r="AE13" s="1132"/>
      <c r="AF13" s="1132"/>
      <c r="AG13" s="1132"/>
      <c r="AH13" s="1132"/>
      <c r="AI13" s="1132"/>
      <c r="AJ13" s="1132"/>
      <c r="AK13" s="1132"/>
      <c r="AL13" s="1132"/>
      <c r="AM13" s="1132"/>
      <c r="AN13" s="1132"/>
      <c r="AO13" s="1132"/>
      <c r="AP13" s="1132"/>
      <c r="AQ13" s="1132"/>
      <c r="AR13" s="1132"/>
      <c r="AS13" s="1132"/>
      <c r="AT13" s="1132"/>
      <c r="AU13" s="1132"/>
      <c r="AV13" s="1132"/>
      <c r="AW13" s="1132"/>
      <c r="AX13" s="1132"/>
      <c r="AY13" s="1132"/>
      <c r="AZ13" s="1132"/>
      <c r="BA13" s="1132"/>
      <c r="BB13" s="1132"/>
      <c r="BC13" s="1132"/>
      <c r="BD13" s="1132"/>
      <c r="BE13" s="1132"/>
      <c r="BF13" s="1132"/>
      <c r="BG13" s="1132"/>
      <c r="BH13" s="1132"/>
      <c r="BI13" s="1132"/>
      <c r="BJ13" s="1132"/>
      <c r="BK13" s="1132"/>
      <c r="BL13" s="1132"/>
      <c r="BM13" s="1132"/>
      <c r="BN13" s="1132"/>
      <c r="BO13" s="1132"/>
      <c r="BP13" s="1132"/>
      <c r="BQ13" s="1132"/>
      <c r="BR13" s="1132"/>
      <c r="BS13" s="1132"/>
      <c r="BT13" s="1132"/>
      <c r="BU13" s="1132"/>
      <c r="BV13" s="1132"/>
      <c r="BW13" s="1132"/>
      <c r="BX13" s="1132"/>
      <c r="BY13" s="1132"/>
      <c r="BZ13" s="1132"/>
      <c r="CA13" s="1132"/>
      <c r="CB13" s="1132"/>
      <c r="CC13" s="1132"/>
      <c r="CD13" s="1132"/>
      <c r="CE13" s="1132"/>
      <c r="CF13" s="1132"/>
      <c r="CG13" s="1132"/>
      <c r="CH13" s="1132"/>
      <c r="CI13" s="1132"/>
      <c r="CJ13" s="1132"/>
      <c r="CK13" s="1132"/>
      <c r="CL13" s="1132"/>
      <c r="CM13" s="1132"/>
      <c r="CN13" s="1132"/>
      <c r="CO13" s="1132"/>
      <c r="CP13" s="1132"/>
      <c r="CQ13" s="1132"/>
      <c r="CR13" s="1132"/>
      <c r="CS13" s="1132"/>
      <c r="CT13" s="1136"/>
      <c r="CV13" s="1136"/>
    </row>
    <row r="14" spans="1:100" s="985" customFormat="1" ht="21.75" customHeight="1" thickBot="1">
      <c r="A14" s="1138" t="s">
        <v>599</v>
      </c>
      <c r="B14" s="1121" t="s">
        <v>638</v>
      </c>
      <c r="C14" s="1122" t="s">
        <v>639</v>
      </c>
      <c r="D14" s="1123">
        <f>SUM(D15:D18)</f>
        <v>5540.08</v>
      </c>
      <c r="E14" s="1139"/>
      <c r="F14" s="1123"/>
      <c r="G14" s="1139"/>
      <c r="H14" s="1028">
        <f>SUM(D14:G14)</f>
        <v>5540.08</v>
      </c>
      <c r="I14" s="1140"/>
      <c r="J14" s="1140"/>
      <c r="K14" s="1140"/>
      <c r="L14" s="1140"/>
      <c r="M14" s="1140"/>
      <c r="N14" s="1140"/>
      <c r="O14" s="1140"/>
      <c r="P14" s="1141"/>
      <c r="Q14" s="1141"/>
      <c r="R14" s="1141"/>
      <c r="S14" s="1141"/>
      <c r="T14" s="1141"/>
      <c r="U14" s="1141"/>
      <c r="V14" s="1141"/>
      <c r="W14" s="1141"/>
      <c r="X14" s="1141"/>
      <c r="Y14" s="1141"/>
      <c r="Z14" s="1141"/>
      <c r="AA14" s="1141"/>
      <c r="AB14" s="1141"/>
      <c r="AC14" s="1141"/>
      <c r="AD14" s="1141"/>
      <c r="AE14" s="1141"/>
      <c r="AF14" s="1141"/>
      <c r="AG14" s="1141"/>
      <c r="AH14" s="1141"/>
      <c r="AI14" s="1141"/>
      <c r="AJ14" s="1141"/>
      <c r="AK14" s="1141"/>
      <c r="AL14" s="1141"/>
      <c r="AM14" s="1141"/>
      <c r="AN14" s="1141"/>
      <c r="AO14" s="1141"/>
      <c r="AP14" s="1141"/>
      <c r="AQ14" s="1141"/>
      <c r="AR14" s="1141"/>
      <c r="AS14" s="1141"/>
      <c r="AT14" s="1141"/>
      <c r="AU14" s="1141"/>
      <c r="AV14" s="1141"/>
      <c r="AW14" s="1141"/>
      <c r="AX14" s="1141"/>
      <c r="AY14" s="1141"/>
      <c r="AZ14" s="1141"/>
      <c r="BA14" s="1141"/>
      <c r="BB14" s="1141"/>
      <c r="BC14" s="1141"/>
      <c r="BD14" s="1141"/>
      <c r="BE14" s="1141"/>
      <c r="BF14" s="1141"/>
      <c r="BG14" s="1141"/>
      <c r="BH14" s="1141"/>
      <c r="BI14" s="1141"/>
      <c r="BJ14" s="1141"/>
      <c r="BK14" s="1141"/>
      <c r="BL14" s="1141"/>
      <c r="BM14" s="1141"/>
      <c r="BN14" s="1141"/>
      <c r="BO14" s="1141"/>
      <c r="BP14" s="1141"/>
      <c r="BQ14" s="1141"/>
      <c r="BR14" s="1141"/>
      <c r="BS14" s="1141"/>
      <c r="BT14" s="1141"/>
      <c r="BU14" s="1141"/>
      <c r="BV14" s="1141"/>
      <c r="BW14" s="1141"/>
      <c r="BX14" s="1141"/>
      <c r="BY14" s="1141"/>
      <c r="BZ14" s="1141"/>
      <c r="CA14" s="1141"/>
      <c r="CB14" s="1141"/>
      <c r="CC14" s="1141"/>
      <c r="CD14" s="1141"/>
      <c r="CE14" s="1141"/>
      <c r="CF14" s="1141"/>
      <c r="CG14" s="1141"/>
      <c r="CH14" s="1141"/>
      <c r="CI14" s="1141"/>
      <c r="CJ14" s="1141"/>
      <c r="CK14" s="1141"/>
      <c r="CL14" s="1141"/>
      <c r="CM14" s="1141"/>
      <c r="CN14" s="1141"/>
      <c r="CO14" s="1141"/>
      <c r="CP14" s="1141"/>
      <c r="CQ14" s="1141"/>
      <c r="CR14" s="1141"/>
      <c r="CS14" s="1141"/>
      <c r="CT14" s="1142"/>
      <c r="CU14" s="1118"/>
      <c r="CV14" s="1118"/>
    </row>
    <row r="15" spans="1:100" s="984" customFormat="1" ht="32.25">
      <c r="A15" s="1143" t="s">
        <v>234</v>
      </c>
      <c r="B15" s="1144" t="s">
        <v>640</v>
      </c>
      <c r="C15" s="1145" t="s">
        <v>641</v>
      </c>
      <c r="D15" s="1146">
        <v>0</v>
      </c>
      <c r="E15" s="1147"/>
      <c r="F15" s="1146"/>
      <c r="G15" s="1147"/>
      <c r="H15" s="1049">
        <v>0</v>
      </c>
      <c r="I15" s="1148"/>
      <c r="J15" s="1148"/>
      <c r="K15" s="1148"/>
      <c r="L15" s="1148"/>
      <c r="M15" s="1148"/>
      <c r="N15" s="1148"/>
      <c r="O15" s="1148"/>
      <c r="P15" s="1149"/>
      <c r="Q15" s="1149"/>
      <c r="R15" s="1149"/>
      <c r="S15" s="1149"/>
      <c r="T15" s="1149"/>
      <c r="U15" s="1150"/>
      <c r="V15" s="1149"/>
      <c r="W15" s="1149"/>
      <c r="X15" s="1150"/>
      <c r="Y15" s="1150"/>
      <c r="Z15" s="1149"/>
      <c r="AA15" s="1149"/>
      <c r="AB15" s="1149"/>
      <c r="AC15" s="1149"/>
      <c r="AD15" s="1149"/>
      <c r="AE15" s="1149"/>
      <c r="AF15" s="1149"/>
      <c r="AG15" s="1149"/>
      <c r="AH15" s="1150"/>
      <c r="AI15" s="1149"/>
      <c r="AJ15" s="1149"/>
      <c r="AK15" s="1149"/>
      <c r="AL15" s="1149"/>
      <c r="AM15" s="1149"/>
      <c r="AN15" s="1149"/>
      <c r="AO15" s="1149"/>
      <c r="AP15" s="1149"/>
      <c r="AQ15" s="1149"/>
      <c r="AR15" s="1149"/>
      <c r="AS15" s="1149"/>
      <c r="AT15" s="1149"/>
      <c r="AU15" s="1149"/>
      <c r="AV15" s="1149"/>
      <c r="AW15" s="1149"/>
      <c r="AX15" s="1149"/>
      <c r="AY15" s="1149"/>
      <c r="AZ15" s="1149"/>
      <c r="BA15" s="1149"/>
      <c r="BB15" s="1150"/>
      <c r="BC15" s="1149"/>
      <c r="BD15" s="1149"/>
      <c r="BE15" s="1149"/>
      <c r="BF15" s="1150"/>
      <c r="BG15" s="1149"/>
      <c r="BH15" s="1149"/>
      <c r="BI15" s="1149"/>
      <c r="BJ15" s="1149"/>
      <c r="BK15" s="1149"/>
      <c r="BL15" s="1149"/>
      <c r="BM15" s="1149"/>
      <c r="BN15" s="1149"/>
      <c r="BO15" s="1149"/>
      <c r="BP15" s="1149"/>
      <c r="BQ15" s="1149"/>
      <c r="BR15" s="1149"/>
      <c r="BS15" s="1149"/>
      <c r="BT15" s="1149"/>
      <c r="BU15" s="1149"/>
      <c r="BV15" s="1149"/>
      <c r="BW15" s="1149"/>
      <c r="BX15" s="1150"/>
      <c r="BY15" s="1149"/>
      <c r="BZ15" s="1149"/>
      <c r="CA15" s="1150"/>
      <c r="CB15" s="1149"/>
      <c r="CC15" s="1149"/>
      <c r="CD15" s="1149"/>
      <c r="CE15" s="1149"/>
      <c r="CF15" s="1149"/>
      <c r="CG15" s="1149"/>
      <c r="CH15" s="1149"/>
      <c r="CI15" s="1149"/>
      <c r="CJ15" s="1149"/>
      <c r="CK15" s="1149"/>
      <c r="CL15" s="1149"/>
      <c r="CM15" s="1149"/>
      <c r="CN15" s="1149"/>
      <c r="CO15" s="1149"/>
      <c r="CP15" s="1149"/>
      <c r="CQ15" s="1149"/>
      <c r="CR15" s="1149"/>
      <c r="CS15" s="1149"/>
      <c r="CT15" s="1136"/>
      <c r="CU15" s="1151"/>
      <c r="CV15" s="1151"/>
    </row>
    <row r="16" spans="1:100" s="984" customFormat="1" ht="16.5">
      <c r="A16" s="1143" t="s">
        <v>235</v>
      </c>
      <c r="B16" s="1144" t="s">
        <v>642</v>
      </c>
      <c r="C16" s="1145" t="s">
        <v>643</v>
      </c>
      <c r="D16" s="1146">
        <v>0</v>
      </c>
      <c r="E16" s="1147"/>
      <c r="F16" s="1146"/>
      <c r="G16" s="1147"/>
      <c r="H16" s="1049">
        <v>0</v>
      </c>
      <c r="I16" s="1148"/>
      <c r="J16" s="1148"/>
      <c r="K16" s="1148"/>
      <c r="L16" s="1148"/>
      <c r="M16" s="1148"/>
      <c r="N16" s="1148"/>
      <c r="O16" s="1148"/>
      <c r="P16" s="1149"/>
      <c r="Q16" s="1149"/>
      <c r="R16" s="1149"/>
      <c r="S16" s="1149"/>
      <c r="T16" s="1149"/>
      <c r="U16" s="1149"/>
      <c r="V16" s="1149"/>
      <c r="W16" s="1149"/>
      <c r="X16" s="1149"/>
      <c r="Y16" s="1149"/>
      <c r="Z16" s="1149"/>
      <c r="AA16" s="1149"/>
      <c r="AB16" s="1149"/>
      <c r="AC16" s="1149"/>
      <c r="AD16" s="1149"/>
      <c r="AE16" s="1149"/>
      <c r="AF16" s="1149"/>
      <c r="AG16" s="1149"/>
      <c r="AH16" s="1150"/>
      <c r="AI16" s="1149"/>
      <c r="AJ16" s="1149"/>
      <c r="AK16" s="1149"/>
      <c r="AL16" s="1149"/>
      <c r="AM16" s="1149"/>
      <c r="AN16" s="1149"/>
      <c r="AO16" s="1149"/>
      <c r="AP16" s="1149"/>
      <c r="AQ16" s="1149"/>
      <c r="AR16" s="1149"/>
      <c r="AS16" s="1149"/>
      <c r="AT16" s="1149"/>
      <c r="AU16" s="1149"/>
      <c r="AV16" s="1149"/>
      <c r="AW16" s="1149"/>
      <c r="AX16" s="1149"/>
      <c r="AY16" s="1149"/>
      <c r="AZ16" s="1149"/>
      <c r="BA16" s="1149"/>
      <c r="BB16" s="1149"/>
      <c r="BC16" s="1150"/>
      <c r="BD16" s="1149"/>
      <c r="BE16" s="1149"/>
      <c r="BF16" s="1149"/>
      <c r="BG16" s="1150"/>
      <c r="BH16" s="1149"/>
      <c r="BI16" s="1149"/>
      <c r="BJ16" s="1149"/>
      <c r="BK16" s="1149"/>
      <c r="BL16" s="1149"/>
      <c r="BM16" s="1149"/>
      <c r="BN16" s="1149"/>
      <c r="BO16" s="1149"/>
      <c r="BP16" s="1149"/>
      <c r="BQ16" s="1149"/>
      <c r="BR16" s="1149"/>
      <c r="BS16" s="1149"/>
      <c r="BT16" s="1149"/>
      <c r="BU16" s="1149"/>
      <c r="BV16" s="1149"/>
      <c r="BW16" s="1149"/>
      <c r="BX16" s="1149"/>
      <c r="BY16" s="1149"/>
      <c r="BZ16" s="1149"/>
      <c r="CA16" s="1149"/>
      <c r="CB16" s="1149"/>
      <c r="CC16" s="1149"/>
      <c r="CD16" s="1149"/>
      <c r="CE16" s="1149"/>
      <c r="CF16" s="1150"/>
      <c r="CG16" s="1150"/>
      <c r="CH16" s="1149"/>
      <c r="CI16" s="1149"/>
      <c r="CJ16" s="1149"/>
      <c r="CK16" s="1149"/>
      <c r="CL16" s="1149"/>
      <c r="CM16" s="1149"/>
      <c r="CN16" s="1149"/>
      <c r="CO16" s="1150"/>
      <c r="CP16" s="1150"/>
      <c r="CQ16" s="1149"/>
      <c r="CR16" s="1150"/>
      <c r="CS16" s="1149"/>
      <c r="CT16" s="1136"/>
      <c r="CU16" s="1151"/>
      <c r="CV16" s="1151"/>
    </row>
    <row r="17" spans="1:100" s="984" customFormat="1" ht="32.25">
      <c r="A17" s="1152" t="s">
        <v>564</v>
      </c>
      <c r="B17" s="1153" t="s">
        <v>644</v>
      </c>
      <c r="C17" s="1154" t="s">
        <v>645</v>
      </c>
      <c r="D17" s="1155">
        <v>0</v>
      </c>
      <c r="E17" s="1156"/>
      <c r="F17" s="1155"/>
      <c r="G17" s="1156"/>
      <c r="H17" s="1157">
        <v>0</v>
      </c>
      <c r="I17" s="1148"/>
      <c r="J17" s="1148"/>
      <c r="K17" s="1148"/>
      <c r="L17" s="1148"/>
      <c r="M17" s="1148"/>
      <c r="N17" s="1148"/>
      <c r="O17" s="1148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J17" s="1149"/>
      <c r="AK17" s="1149"/>
      <c r="AL17" s="1149"/>
      <c r="AM17" s="1149"/>
      <c r="AN17" s="1149"/>
      <c r="AO17" s="1149"/>
      <c r="AP17" s="1149"/>
      <c r="AQ17" s="1149"/>
      <c r="AR17" s="1149"/>
      <c r="AS17" s="1149"/>
      <c r="AT17" s="1149"/>
      <c r="AU17" s="1149"/>
      <c r="AV17" s="1149"/>
      <c r="AW17" s="1149"/>
      <c r="AX17" s="1149"/>
      <c r="AY17" s="1149"/>
      <c r="AZ17" s="1149"/>
      <c r="BA17" s="1149"/>
      <c r="BB17" s="1149"/>
      <c r="BC17" s="1149"/>
      <c r="BD17" s="1149"/>
      <c r="BE17" s="1149"/>
      <c r="BF17" s="1149"/>
      <c r="BG17" s="1149"/>
      <c r="BH17" s="1149"/>
      <c r="BI17" s="1149"/>
      <c r="BJ17" s="1149"/>
      <c r="BK17" s="1149"/>
      <c r="BL17" s="1149"/>
      <c r="BM17" s="1149"/>
      <c r="BN17" s="1149"/>
      <c r="BO17" s="1149"/>
      <c r="BP17" s="1149"/>
      <c r="BQ17" s="1149"/>
      <c r="BR17" s="1149"/>
      <c r="BS17" s="1149"/>
      <c r="BT17" s="1149"/>
      <c r="BU17" s="1149"/>
      <c r="BV17" s="1149"/>
      <c r="BW17" s="1149"/>
      <c r="BX17" s="1149"/>
      <c r="BY17" s="1149"/>
      <c r="BZ17" s="1149"/>
      <c r="CA17" s="1149"/>
      <c r="CB17" s="1149"/>
      <c r="CC17" s="1149"/>
      <c r="CD17" s="1149"/>
      <c r="CE17" s="1149"/>
      <c r="CF17" s="1149"/>
      <c r="CG17" s="1149"/>
      <c r="CH17" s="1149"/>
      <c r="CI17" s="1149"/>
      <c r="CJ17" s="1149"/>
      <c r="CK17" s="1149"/>
      <c r="CL17" s="1149"/>
      <c r="CM17" s="1149"/>
      <c r="CN17" s="1149"/>
      <c r="CO17" s="1149"/>
      <c r="CP17" s="1149"/>
      <c r="CQ17" s="1149"/>
      <c r="CR17" s="1149"/>
      <c r="CS17" s="1149"/>
      <c r="CT17" s="1136"/>
      <c r="CV17" s="1151"/>
    </row>
    <row r="18" spans="1:100" s="984" customFormat="1" ht="16.5">
      <c r="A18" s="1158" t="s">
        <v>566</v>
      </c>
      <c r="B18" s="1159" t="s">
        <v>646</v>
      </c>
      <c r="C18" s="1160" t="s">
        <v>647</v>
      </c>
      <c r="D18" s="1308">
        <f>5540.08</f>
        <v>5540.08</v>
      </c>
      <c r="E18" s="1161"/>
      <c r="F18" s="1162"/>
      <c r="G18" s="1161"/>
      <c r="H18" s="1163">
        <f>SUM(D18:G18)</f>
        <v>5540.08</v>
      </c>
      <c r="I18" s="1148"/>
      <c r="J18" s="1148"/>
      <c r="K18" s="1148"/>
      <c r="L18" s="1148"/>
      <c r="M18" s="1148"/>
      <c r="N18" s="1148"/>
      <c r="O18" s="1148"/>
      <c r="P18" s="1149"/>
      <c r="Q18" s="1149"/>
      <c r="R18" s="1149"/>
      <c r="S18" s="1149"/>
      <c r="T18" s="1149"/>
      <c r="U18" s="1150"/>
      <c r="V18" s="1149"/>
      <c r="W18" s="1149"/>
      <c r="X18" s="1150"/>
      <c r="Y18" s="1150"/>
      <c r="Z18" s="1149"/>
      <c r="AA18" s="1150"/>
      <c r="AB18" s="1149"/>
      <c r="AC18" s="1150"/>
      <c r="AD18" s="1150"/>
      <c r="AE18" s="1150"/>
      <c r="AF18" s="1150"/>
      <c r="AG18" s="1149"/>
      <c r="AH18" s="1150"/>
      <c r="AI18" s="1150"/>
      <c r="AJ18" s="1149"/>
      <c r="AK18" s="1149"/>
      <c r="AL18" s="1149"/>
      <c r="AM18" s="1150"/>
      <c r="AN18" s="1150"/>
      <c r="AO18" s="1149"/>
      <c r="AP18" s="1149"/>
      <c r="AQ18" s="1149"/>
      <c r="AR18" s="1149"/>
      <c r="AS18" s="1149"/>
      <c r="AT18" s="1149"/>
      <c r="AU18" s="1149"/>
      <c r="AV18" s="1150"/>
      <c r="AW18" s="1149"/>
      <c r="AX18" s="1150"/>
      <c r="AY18" s="1150"/>
      <c r="AZ18" s="1149"/>
      <c r="BA18" s="1150"/>
      <c r="BB18" s="1149"/>
      <c r="BC18" s="1149"/>
      <c r="BD18" s="1149"/>
      <c r="BE18" s="1149"/>
      <c r="BF18" s="1149"/>
      <c r="BG18" s="1150"/>
      <c r="BH18" s="1149"/>
      <c r="BI18" s="1149"/>
      <c r="BJ18" s="1149"/>
      <c r="BK18" s="1149"/>
      <c r="BL18" s="1150"/>
      <c r="BM18" s="1150"/>
      <c r="BN18" s="1149"/>
      <c r="BO18" s="1149"/>
      <c r="BP18" s="1149"/>
      <c r="BQ18" s="1149"/>
      <c r="BR18" s="1149"/>
      <c r="BS18" s="1149"/>
      <c r="BT18" s="1149"/>
      <c r="BU18" s="1149"/>
      <c r="BV18" s="1149"/>
      <c r="BW18" s="1150"/>
      <c r="BX18" s="1150"/>
      <c r="BY18" s="1150"/>
      <c r="BZ18" s="1149"/>
      <c r="CA18" s="1150"/>
      <c r="CB18" s="1150"/>
      <c r="CC18" s="1150"/>
      <c r="CD18" s="1149"/>
      <c r="CE18" s="1149"/>
      <c r="CF18" s="1150"/>
      <c r="CG18" s="1149"/>
      <c r="CH18" s="1149"/>
      <c r="CI18" s="1149"/>
      <c r="CJ18" s="1150"/>
      <c r="CK18" s="1149"/>
      <c r="CL18" s="1149"/>
      <c r="CM18" s="1150"/>
      <c r="CN18" s="1150"/>
      <c r="CO18" s="1150"/>
      <c r="CP18" s="1150"/>
      <c r="CQ18" s="1150"/>
      <c r="CR18" s="1149"/>
      <c r="CS18" s="1149"/>
      <c r="CT18" s="1136"/>
      <c r="CU18" s="1151"/>
      <c r="CV18" s="1151"/>
    </row>
    <row r="19" spans="1:100" s="984" customFormat="1" ht="34.5" customHeight="1" thickBot="1">
      <c r="A19" s="1164" t="s">
        <v>567</v>
      </c>
      <c r="B19" s="1165" t="s">
        <v>648</v>
      </c>
      <c r="C19" s="1166" t="s">
        <v>649</v>
      </c>
      <c r="D19" s="1167">
        <v>0</v>
      </c>
      <c r="E19" s="1168"/>
      <c r="F19" s="1169"/>
      <c r="G19" s="1168"/>
      <c r="H19" s="1170">
        <f>SUM(D19:G19)</f>
        <v>0</v>
      </c>
      <c r="I19" s="997"/>
      <c r="J19" s="997"/>
      <c r="K19" s="997"/>
      <c r="L19" s="997"/>
      <c r="M19" s="997"/>
      <c r="N19" s="997"/>
      <c r="O19" s="997"/>
    </row>
    <row r="20" spans="1:100" s="984" customFormat="1" ht="15">
      <c r="A20" s="1082" t="s">
        <v>620</v>
      </c>
      <c r="B20" s="1082"/>
      <c r="C20" s="985"/>
      <c r="D20" s="1171"/>
      <c r="E20" s="1084"/>
      <c r="F20" s="1086"/>
      <c r="G20" s="1086"/>
    </row>
    <row r="21" spans="1:100" s="984" customFormat="1">
      <c r="A21" s="1087"/>
      <c r="B21" s="373"/>
      <c r="C21" s="373"/>
      <c r="D21" s="373"/>
      <c r="E21" s="373"/>
      <c r="F21" s="1089"/>
      <c r="G21" s="373"/>
    </row>
    <row r="22" spans="1:100" s="984" customFormat="1" ht="14.25">
      <c r="A22" s="1081"/>
      <c r="B22" s="1090"/>
      <c r="C22" s="1090"/>
      <c r="D22" s="1091"/>
      <c r="E22" s="1091"/>
      <c r="F22" s="1093"/>
      <c r="G22" s="1091"/>
    </row>
    <row r="23" spans="1:100" s="984" customFormat="1" ht="15">
      <c r="D23" s="1172"/>
      <c r="E23" s="1172"/>
      <c r="H23" s="997"/>
      <c r="I23" s="997"/>
      <c r="J23" s="997"/>
      <c r="K23" s="997"/>
      <c r="L23" s="997"/>
      <c r="M23" s="997"/>
      <c r="N23" s="997"/>
      <c r="O23" s="997"/>
    </row>
    <row r="24" spans="1:100" s="984" customFormat="1">
      <c r="H24" s="997"/>
      <c r="I24" s="997"/>
      <c r="J24" s="997"/>
      <c r="K24" s="997"/>
      <c r="L24" s="997"/>
      <c r="M24" s="997"/>
      <c r="N24" s="997"/>
      <c r="O24" s="997"/>
    </row>
    <row r="25" spans="1:100" ht="18.75">
      <c r="A25" s="997" t="s">
        <v>621</v>
      </c>
      <c r="D25" s="1173"/>
      <c r="E25" s="1173"/>
      <c r="F25" s="1174" t="s">
        <v>650</v>
      </c>
      <c r="G25" s="1174"/>
      <c r="H25" s="1175"/>
      <c r="I25" s="995"/>
    </row>
    <row r="26" spans="1:100" ht="18.75">
      <c r="A26" s="1014" t="s">
        <v>623</v>
      </c>
      <c r="B26" s="1014"/>
      <c r="C26" s="995"/>
      <c r="E26" s="1014"/>
      <c r="F26" s="1099" t="s">
        <v>624</v>
      </c>
      <c r="G26" s="1099"/>
      <c r="H26" s="1176"/>
      <c r="I26" s="995"/>
    </row>
  </sheetData>
  <mergeCells count="12">
    <mergeCell ref="A5:B5"/>
    <mergeCell ref="A7:H7"/>
    <mergeCell ref="A20:B20"/>
    <mergeCell ref="D25:E25"/>
    <mergeCell ref="F25:G25"/>
    <mergeCell ref="F26:G26"/>
    <mergeCell ref="A1:B1"/>
    <mergeCell ref="A2:B2"/>
    <mergeCell ref="G2:I3"/>
    <mergeCell ref="J2:M2"/>
    <mergeCell ref="A3:B3"/>
    <mergeCell ref="A4:B4"/>
  </mergeCells>
  <pageMargins left="0.17" right="0.19" top="0.31496062992125984" bottom="0.27559055118110237" header="0.19685039370078741" footer="0.19685039370078741"/>
  <pageSetup paperSize="9"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32C83-F21F-46AF-A00E-ECEAC30D484F}">
  <dimension ref="A1:M130"/>
  <sheetViews>
    <sheetView topLeftCell="A7" zoomScale="95" zoomScaleNormal="100" workbookViewId="0">
      <selection activeCell="P10" sqref="P10"/>
    </sheetView>
  </sheetViews>
  <sheetFormatPr defaultColWidth="9.140625" defaultRowHeight="15.75"/>
  <cols>
    <col min="1" max="1" width="5.85546875" style="1250" customWidth="1"/>
    <col min="2" max="2" width="21.7109375" style="1195" customWidth="1"/>
    <col min="3" max="3" width="24.28515625" style="1195" customWidth="1"/>
    <col min="4" max="4" width="11.5703125" style="1252" customWidth="1"/>
    <col min="5" max="5" width="13.42578125" style="1195" customWidth="1"/>
    <col min="6" max="6" width="13.5703125" style="1195" customWidth="1"/>
    <col min="7" max="7" width="11" style="1195" hidden="1" customWidth="1"/>
    <col min="8" max="8" width="17.7109375" style="1195" customWidth="1"/>
    <col min="9" max="9" width="17.7109375" style="1195" hidden="1" customWidth="1"/>
    <col min="10" max="10" width="10.42578125" style="1195" hidden="1" customWidth="1"/>
    <col min="11" max="11" width="14.7109375" style="1195" hidden="1" customWidth="1"/>
    <col min="12" max="12" width="16.28515625" style="1195" hidden="1" customWidth="1"/>
    <col min="13" max="13" width="16.140625" style="1195" customWidth="1"/>
    <col min="14" max="16384" width="9.140625" style="1195"/>
  </cols>
  <sheetData>
    <row r="1" spans="1:13" s="1177" customFormat="1" ht="15">
      <c r="A1" s="983" t="s">
        <v>651</v>
      </c>
      <c r="B1" s="983"/>
      <c r="G1" s="985" t="s">
        <v>652</v>
      </c>
      <c r="H1" s="985"/>
      <c r="I1" s="985"/>
      <c r="J1" s="985"/>
    </row>
    <row r="2" spans="1:13" s="1177" customFormat="1" ht="97.5" customHeight="1">
      <c r="A2" s="1178" t="s">
        <v>580</v>
      </c>
      <c r="B2" s="1178"/>
      <c r="E2" s="1179"/>
      <c r="G2" s="1180" t="s">
        <v>581</v>
      </c>
      <c r="H2" s="1180"/>
      <c r="I2" s="1180"/>
      <c r="J2" s="1180"/>
      <c r="K2" s="1180"/>
      <c r="L2" s="1180"/>
      <c r="M2" s="1180"/>
    </row>
    <row r="3" spans="1:13" s="1182" customFormat="1" ht="13.5">
      <c r="A3" s="1181" t="s">
        <v>653</v>
      </c>
      <c r="B3" s="1181"/>
    </row>
    <row r="4" spans="1:13" s="1184" customFormat="1" ht="13.5">
      <c r="A4" s="1183" t="s">
        <v>654</v>
      </c>
      <c r="B4" s="1183"/>
    </row>
    <row r="5" spans="1:13" s="1184" customFormat="1" ht="13.5">
      <c r="A5" s="1185" t="s">
        <v>584</v>
      </c>
      <c r="B5" s="1185"/>
      <c r="M5" s="1186"/>
    </row>
    <row r="6" spans="1:13" s="1177" customFormat="1" ht="118.5" customHeight="1" thickBot="1">
      <c r="A6" s="1187" t="s">
        <v>655</v>
      </c>
      <c r="B6" s="1187"/>
      <c r="C6" s="1187"/>
      <c r="D6" s="1187"/>
      <c r="E6" s="1187"/>
      <c r="F6" s="1187"/>
      <c r="G6" s="1187"/>
      <c r="H6" s="1187"/>
      <c r="I6" s="1187"/>
      <c r="J6" s="1187"/>
      <c r="K6" s="1187"/>
      <c r="L6" s="1187"/>
      <c r="M6" s="1187"/>
    </row>
    <row r="7" spans="1:13" ht="53.25" customHeight="1" thickBot="1">
      <c r="A7" s="1188" t="s">
        <v>656</v>
      </c>
      <c r="B7" s="1189"/>
      <c r="C7" s="1190"/>
      <c r="D7" s="1191"/>
      <c r="E7" s="1191"/>
      <c r="F7" s="1191"/>
      <c r="G7" s="1191"/>
      <c r="H7" s="1192" t="s">
        <v>657</v>
      </c>
      <c r="I7" s="1191" t="s">
        <v>658</v>
      </c>
      <c r="J7" s="1191"/>
      <c r="K7" s="1193" t="s">
        <v>659</v>
      </c>
      <c r="L7" s="1193" t="s">
        <v>660</v>
      </c>
      <c r="M7" s="1194" t="s">
        <v>661</v>
      </c>
    </row>
    <row r="8" spans="1:13" s="1204" customFormat="1" ht="11.25">
      <c r="A8" s="1196"/>
      <c r="B8" s="1197"/>
      <c r="C8" s="1198"/>
      <c r="D8" s="1199">
        <v>1</v>
      </c>
      <c r="E8" s="1200">
        <v>2</v>
      </c>
      <c r="F8" s="1201">
        <v>3</v>
      </c>
      <c r="G8" s="1202">
        <v>4</v>
      </c>
      <c r="H8" s="1200">
        <v>5</v>
      </c>
      <c r="I8" s="1200">
        <v>6</v>
      </c>
      <c r="J8" s="1200">
        <v>5</v>
      </c>
      <c r="K8" s="1200">
        <v>8</v>
      </c>
      <c r="L8" s="1202">
        <v>9</v>
      </c>
      <c r="M8" s="1203">
        <v>6</v>
      </c>
    </row>
    <row r="9" spans="1:13" s="1209" customFormat="1" ht="24" customHeight="1">
      <c r="A9" s="1196"/>
      <c r="B9" s="1205" t="s">
        <v>662</v>
      </c>
      <c r="C9" s="1206"/>
      <c r="D9" s="1207">
        <f t="shared" ref="D9:L9" si="0">SUM(D11+D26+D30)</f>
        <v>0</v>
      </c>
      <c r="E9" s="1207">
        <f>SUM(E11+E26+E30)</f>
        <v>0</v>
      </c>
      <c r="F9" s="1207">
        <f t="shared" si="0"/>
        <v>0</v>
      </c>
      <c r="G9" s="1207">
        <f>SUM(G11+G26+G30)</f>
        <v>0</v>
      </c>
      <c r="H9" s="1207">
        <f t="shared" si="0"/>
        <v>96461.42</v>
      </c>
      <c r="I9" s="1207">
        <f t="shared" si="0"/>
        <v>0</v>
      </c>
      <c r="J9" s="1207">
        <f t="shared" si="0"/>
        <v>0</v>
      </c>
      <c r="K9" s="1207">
        <f t="shared" si="0"/>
        <v>0</v>
      </c>
      <c r="L9" s="1207">
        <f t="shared" si="0"/>
        <v>0</v>
      </c>
      <c r="M9" s="1208">
        <f>SUM(D9:L9)</f>
        <v>96461.42</v>
      </c>
    </row>
    <row r="10" spans="1:13" s="1209" customFormat="1" ht="24.75" customHeight="1">
      <c r="A10" s="1196"/>
      <c r="B10" s="1205" t="s">
        <v>663</v>
      </c>
      <c r="C10" s="1206"/>
      <c r="D10" s="1207">
        <f t="shared" ref="D10:L10" si="1">SUM(D15+D28+D33)</f>
        <v>0</v>
      </c>
      <c r="E10" s="1207">
        <f>SUM(E15+E28+E33)</f>
        <v>0</v>
      </c>
      <c r="F10" s="1207">
        <f t="shared" si="1"/>
        <v>0</v>
      </c>
      <c r="G10" s="1207">
        <f>SUM(G15+G28+G33)</f>
        <v>0</v>
      </c>
      <c r="H10" s="1207">
        <f t="shared" si="1"/>
        <v>0</v>
      </c>
      <c r="I10" s="1207">
        <f t="shared" si="1"/>
        <v>0</v>
      </c>
      <c r="J10" s="1207">
        <f t="shared" si="1"/>
        <v>0</v>
      </c>
      <c r="K10" s="1207">
        <f t="shared" si="1"/>
        <v>0</v>
      </c>
      <c r="L10" s="1207">
        <f t="shared" si="1"/>
        <v>0</v>
      </c>
      <c r="M10" s="1208">
        <f>SUM(D10:L10)</f>
        <v>0</v>
      </c>
    </row>
    <row r="11" spans="1:13" s="1214" customFormat="1" ht="29.25" customHeight="1">
      <c r="A11" s="1210" t="s">
        <v>664</v>
      </c>
      <c r="B11" s="1211" t="s">
        <v>665</v>
      </c>
      <c r="C11" s="1211"/>
      <c r="D11" s="1212">
        <f t="shared" ref="D11:M11" si="2">SUM(D12:D14)</f>
        <v>0</v>
      </c>
      <c r="E11" s="1212">
        <f>SUM(E12:E14)</f>
        <v>0</v>
      </c>
      <c r="F11" s="1212">
        <f t="shared" si="2"/>
        <v>0</v>
      </c>
      <c r="G11" s="1212">
        <f>SUM(G12:G14)</f>
        <v>0</v>
      </c>
      <c r="H11" s="1212">
        <f t="shared" si="2"/>
        <v>96461.42</v>
      </c>
      <c r="I11" s="1212">
        <f t="shared" si="2"/>
        <v>0</v>
      </c>
      <c r="J11" s="1212">
        <f t="shared" si="2"/>
        <v>0</v>
      </c>
      <c r="K11" s="1212">
        <f t="shared" si="2"/>
        <v>0</v>
      </c>
      <c r="L11" s="1212">
        <f t="shared" si="2"/>
        <v>0</v>
      </c>
      <c r="M11" s="1213">
        <f t="shared" si="2"/>
        <v>96461.42</v>
      </c>
    </row>
    <row r="12" spans="1:13" s="1209" customFormat="1" ht="17.25" customHeight="1">
      <c r="A12" s="1215" t="s">
        <v>635</v>
      </c>
      <c r="B12" s="1216" t="s">
        <v>666</v>
      </c>
      <c r="C12" s="1216"/>
      <c r="D12" s="1217">
        <v>0</v>
      </c>
      <c r="E12" s="1218">
        <v>0</v>
      </c>
      <c r="F12" s="1219"/>
      <c r="G12" s="1218">
        <v>0</v>
      </c>
      <c r="H12" s="1217">
        <v>96461.42</v>
      </c>
      <c r="I12" s="1218">
        <v>0</v>
      </c>
      <c r="J12" s="1218">
        <v>0</v>
      </c>
      <c r="K12" s="1218">
        <v>0</v>
      </c>
      <c r="L12" s="1218">
        <v>0</v>
      </c>
      <c r="M12" s="1220">
        <f>SUM(D12:L12)</f>
        <v>96461.42</v>
      </c>
    </row>
    <row r="13" spans="1:13" s="1209" customFormat="1" ht="17.25" customHeight="1">
      <c r="A13" s="1215" t="s">
        <v>667</v>
      </c>
      <c r="B13" s="1216" t="s">
        <v>668</v>
      </c>
      <c r="C13" s="1216"/>
      <c r="D13" s="1218">
        <v>0</v>
      </c>
      <c r="E13" s="1218">
        <v>0</v>
      </c>
      <c r="F13" s="1218">
        <v>0</v>
      </c>
      <c r="G13" s="1218">
        <v>0</v>
      </c>
      <c r="H13" s="1218">
        <v>0</v>
      </c>
      <c r="I13" s="1218">
        <v>0</v>
      </c>
      <c r="J13" s="1218" t="s">
        <v>12</v>
      </c>
      <c r="K13" s="1218">
        <v>0</v>
      </c>
      <c r="L13" s="1218">
        <v>0</v>
      </c>
      <c r="M13" s="1221">
        <f>SUM(D13:K13)</f>
        <v>0</v>
      </c>
    </row>
    <row r="14" spans="1:13" s="1209" customFormat="1" ht="17.25" customHeight="1">
      <c r="A14" s="1215" t="s">
        <v>669</v>
      </c>
      <c r="B14" s="1216" t="s">
        <v>670</v>
      </c>
      <c r="C14" s="1216"/>
      <c r="D14" s="1218">
        <v>0</v>
      </c>
      <c r="E14" s="1218">
        <v>0</v>
      </c>
      <c r="F14" s="1218">
        <v>0</v>
      </c>
      <c r="G14" s="1218">
        <v>0</v>
      </c>
      <c r="H14" s="1218">
        <v>0</v>
      </c>
      <c r="I14" s="1218">
        <v>0</v>
      </c>
      <c r="J14" s="1218">
        <v>0</v>
      </c>
      <c r="K14" s="1218">
        <v>0</v>
      </c>
      <c r="L14" s="1218">
        <v>0</v>
      </c>
      <c r="M14" s="1221">
        <f>SUM(D14:K14)</f>
        <v>0</v>
      </c>
    </row>
    <row r="15" spans="1:13" s="1223" customFormat="1" ht="30.75" customHeight="1">
      <c r="A15" s="1210" t="s">
        <v>671</v>
      </c>
      <c r="B15" s="1222" t="s">
        <v>672</v>
      </c>
      <c r="C15" s="1222"/>
      <c r="D15" s="1212">
        <f t="shared" ref="D15:L15" si="3">SUM(D16:D25)</f>
        <v>0</v>
      </c>
      <c r="E15" s="1212">
        <f>SUM(E16:E25)</f>
        <v>0</v>
      </c>
      <c r="F15" s="1212">
        <f t="shared" si="3"/>
        <v>0</v>
      </c>
      <c r="G15" s="1212">
        <f>SUM(G16:G25)</f>
        <v>0</v>
      </c>
      <c r="H15" s="1212">
        <f t="shared" si="3"/>
        <v>0</v>
      </c>
      <c r="I15" s="1212">
        <f t="shared" si="3"/>
        <v>0</v>
      </c>
      <c r="J15" s="1212">
        <f t="shared" si="3"/>
        <v>0</v>
      </c>
      <c r="K15" s="1212">
        <f t="shared" si="3"/>
        <v>0</v>
      </c>
      <c r="L15" s="1212">
        <f t="shared" si="3"/>
        <v>0</v>
      </c>
      <c r="M15" s="1213">
        <f>SUM(D15:L15)</f>
        <v>0</v>
      </c>
    </row>
    <row r="16" spans="1:13" s="1177" customFormat="1" ht="17.25" customHeight="1">
      <c r="A16" s="1215" t="s">
        <v>635</v>
      </c>
      <c r="B16" s="1224" t="s">
        <v>673</v>
      </c>
      <c r="C16" s="1224"/>
      <c r="D16" s="1225">
        <v>0</v>
      </c>
      <c r="E16" s="1219">
        <v>0</v>
      </c>
      <c r="F16" s="1219">
        <v>0</v>
      </c>
      <c r="G16" s="1226">
        <v>0</v>
      </c>
      <c r="H16" s="1219">
        <v>0</v>
      </c>
      <c r="I16" s="1219">
        <v>0</v>
      </c>
      <c r="J16" s="1219">
        <v>0</v>
      </c>
      <c r="K16" s="1219">
        <v>0</v>
      </c>
      <c r="L16" s="1226">
        <v>0</v>
      </c>
      <c r="M16" s="1221">
        <f>SUM(D16:L16)</f>
        <v>0</v>
      </c>
    </row>
    <row r="17" spans="1:13" s="1177" customFormat="1" ht="17.25" customHeight="1">
      <c r="A17" s="1215" t="s">
        <v>599</v>
      </c>
      <c r="B17" s="1224" t="s">
        <v>674</v>
      </c>
      <c r="C17" s="1224"/>
      <c r="D17" s="1225">
        <v>0</v>
      </c>
      <c r="E17" s="1219">
        <v>0</v>
      </c>
      <c r="F17" s="1219">
        <v>0</v>
      </c>
      <c r="G17" s="1226">
        <v>0</v>
      </c>
      <c r="H17" s="1219">
        <v>0</v>
      </c>
      <c r="I17" s="1219">
        <v>0</v>
      </c>
      <c r="J17" s="1219">
        <v>0</v>
      </c>
      <c r="K17" s="1219">
        <v>0</v>
      </c>
      <c r="L17" s="1226">
        <v>0</v>
      </c>
      <c r="M17" s="1221">
        <f>SUM(D17:L17)</f>
        <v>0</v>
      </c>
    </row>
    <row r="18" spans="1:13" s="1177" customFormat="1" ht="17.25" customHeight="1">
      <c r="A18" s="1215" t="s">
        <v>597</v>
      </c>
      <c r="B18" s="1224" t="s">
        <v>478</v>
      </c>
      <c r="C18" s="1224"/>
      <c r="D18" s="1225">
        <v>0</v>
      </c>
      <c r="E18" s="1227">
        <v>0</v>
      </c>
      <c r="F18" s="1228">
        <v>0</v>
      </c>
      <c r="G18" s="1228"/>
      <c r="H18" s="1227">
        <v>0</v>
      </c>
      <c r="I18" s="1219">
        <v>0</v>
      </c>
      <c r="J18" s="1227">
        <v>0</v>
      </c>
      <c r="K18" s="1225">
        <v>0</v>
      </c>
      <c r="L18" s="1225">
        <v>0</v>
      </c>
      <c r="M18" s="1220">
        <f>SUM(D18:L18)</f>
        <v>0</v>
      </c>
    </row>
    <row r="19" spans="1:13" s="1177" customFormat="1" ht="17.25" customHeight="1">
      <c r="A19" s="1215" t="s">
        <v>667</v>
      </c>
      <c r="B19" s="1224" t="s">
        <v>675</v>
      </c>
      <c r="C19" s="1224"/>
      <c r="D19" s="1225">
        <v>0</v>
      </c>
      <c r="E19" s="1228"/>
      <c r="F19" s="1228">
        <v>0</v>
      </c>
      <c r="G19" s="1228">
        <v>0</v>
      </c>
      <c r="H19" s="1225">
        <v>0</v>
      </c>
      <c r="I19" s="1225">
        <v>0</v>
      </c>
      <c r="J19" s="1227">
        <v>0</v>
      </c>
      <c r="K19" s="1225">
        <v>0</v>
      </c>
      <c r="L19" s="1225">
        <v>0</v>
      </c>
      <c r="M19" s="1220">
        <f>SUM(D19:L19)</f>
        <v>0</v>
      </c>
    </row>
    <row r="20" spans="1:13" s="1177" customFormat="1" ht="17.25" customHeight="1">
      <c r="A20" s="1215" t="s">
        <v>676</v>
      </c>
      <c r="B20" s="1224" t="s">
        <v>677</v>
      </c>
      <c r="C20" s="1224"/>
      <c r="D20" s="1225">
        <v>0</v>
      </c>
      <c r="E20" s="1228">
        <v>0</v>
      </c>
      <c r="F20" s="1228">
        <v>0</v>
      </c>
      <c r="G20" s="1228">
        <v>0</v>
      </c>
      <c r="H20" s="1225">
        <v>0</v>
      </c>
      <c r="I20" s="1225">
        <v>0</v>
      </c>
      <c r="J20" s="1225">
        <v>0</v>
      </c>
      <c r="K20" s="1225">
        <v>0</v>
      </c>
      <c r="L20" s="1225">
        <v>0</v>
      </c>
      <c r="M20" s="1221">
        <f>SUM(D20:K20)</f>
        <v>0</v>
      </c>
    </row>
    <row r="21" spans="1:13" s="1177" customFormat="1" ht="17.25" customHeight="1">
      <c r="A21" s="1215" t="s">
        <v>669</v>
      </c>
      <c r="B21" s="1224" t="s">
        <v>678</v>
      </c>
      <c r="C21" s="1224"/>
      <c r="D21" s="1225">
        <v>0</v>
      </c>
      <c r="E21" s="1225">
        <v>0</v>
      </c>
      <c r="F21" s="1225">
        <v>0</v>
      </c>
      <c r="G21" s="1226">
        <v>0</v>
      </c>
      <c r="H21" s="1225">
        <v>0</v>
      </c>
      <c r="I21" s="1225">
        <v>0</v>
      </c>
      <c r="J21" s="1225">
        <v>0</v>
      </c>
      <c r="K21" s="1219">
        <v>0</v>
      </c>
      <c r="L21" s="1226">
        <v>0</v>
      </c>
      <c r="M21" s="1221">
        <f>SUM(D21:L21)</f>
        <v>0</v>
      </c>
    </row>
    <row r="22" spans="1:13" s="1177" customFormat="1" ht="17.25" customHeight="1">
      <c r="A22" s="1215" t="s">
        <v>679</v>
      </c>
      <c r="B22" s="1224" t="s">
        <v>680</v>
      </c>
      <c r="C22" s="1224"/>
      <c r="D22" s="1225">
        <v>0</v>
      </c>
      <c r="E22" s="1225">
        <v>0</v>
      </c>
      <c r="F22" s="1225">
        <v>0</v>
      </c>
      <c r="G22" s="1225">
        <v>0</v>
      </c>
      <c r="H22" s="1225">
        <v>0</v>
      </c>
      <c r="I22" s="1225">
        <v>0</v>
      </c>
      <c r="J22" s="1225">
        <v>0</v>
      </c>
      <c r="K22" s="1225">
        <v>0</v>
      </c>
      <c r="L22" s="1225">
        <v>0</v>
      </c>
      <c r="M22" s="1221">
        <f>SUM(D22:K22)</f>
        <v>0</v>
      </c>
    </row>
    <row r="23" spans="1:13" s="1177" customFormat="1" ht="17.25" customHeight="1">
      <c r="A23" s="1215" t="s">
        <v>681</v>
      </c>
      <c r="B23" s="1224" t="s">
        <v>682</v>
      </c>
      <c r="C23" s="1224"/>
      <c r="D23" s="1225">
        <v>0</v>
      </c>
      <c r="E23" s="1225">
        <v>0</v>
      </c>
      <c r="F23" s="1225">
        <v>0</v>
      </c>
      <c r="G23" s="1225">
        <v>0</v>
      </c>
      <c r="H23" s="1225">
        <v>0</v>
      </c>
      <c r="I23" s="1225">
        <v>0</v>
      </c>
      <c r="J23" s="1225">
        <v>0</v>
      </c>
      <c r="K23" s="1225">
        <v>0</v>
      </c>
      <c r="L23" s="1225">
        <v>0</v>
      </c>
      <c r="M23" s="1221">
        <f>SUM(D23:K23)</f>
        <v>0</v>
      </c>
    </row>
    <row r="24" spans="1:13" s="1177" customFormat="1" ht="17.25" customHeight="1">
      <c r="A24" s="1215" t="s">
        <v>683</v>
      </c>
      <c r="B24" s="1229" t="s">
        <v>684</v>
      </c>
      <c r="C24" s="1229"/>
      <c r="D24" s="1225">
        <v>0</v>
      </c>
      <c r="E24" s="1225">
        <v>0</v>
      </c>
      <c r="F24" s="1225">
        <v>0</v>
      </c>
      <c r="G24" s="1225">
        <v>0</v>
      </c>
      <c r="H24" s="1225">
        <v>0</v>
      </c>
      <c r="I24" s="1225">
        <v>0</v>
      </c>
      <c r="J24" s="1225">
        <v>0</v>
      </c>
      <c r="K24" s="1225">
        <v>0</v>
      </c>
      <c r="L24" s="1225">
        <v>0</v>
      </c>
      <c r="M24" s="1221">
        <f>SUM(D24:K24)</f>
        <v>0</v>
      </c>
    </row>
    <row r="25" spans="1:13" s="1177" customFormat="1" ht="17.25" customHeight="1">
      <c r="A25" s="1215" t="s">
        <v>685</v>
      </c>
      <c r="B25" s="1229" t="s">
        <v>686</v>
      </c>
      <c r="C25" s="1229"/>
      <c r="D25" s="1225">
        <v>0</v>
      </c>
      <c r="E25" s="1225">
        <v>0</v>
      </c>
      <c r="F25" s="1225">
        <v>0</v>
      </c>
      <c r="G25" s="1225">
        <v>0</v>
      </c>
      <c r="H25" s="1225">
        <v>0</v>
      </c>
      <c r="I25" s="1225">
        <v>0</v>
      </c>
      <c r="J25" s="1225">
        <v>0</v>
      </c>
      <c r="K25" s="1225">
        <v>0</v>
      </c>
      <c r="L25" s="1225">
        <v>0</v>
      </c>
      <c r="M25" s="1221">
        <f>SUM(D25:K25)</f>
        <v>0</v>
      </c>
    </row>
    <row r="26" spans="1:13" s="1233" customFormat="1" ht="15.75" customHeight="1">
      <c r="A26" s="1210" t="s">
        <v>687</v>
      </c>
      <c r="B26" s="1230" t="s">
        <v>489</v>
      </c>
      <c r="C26" s="1230"/>
      <c r="D26" s="1231">
        <f t="shared" ref="D26:M26" si="4">SUM(D27)</f>
        <v>0</v>
      </c>
      <c r="E26" s="1231">
        <f t="shared" si="4"/>
        <v>0</v>
      </c>
      <c r="F26" s="1231">
        <f t="shared" si="4"/>
        <v>0</v>
      </c>
      <c r="G26" s="1231">
        <f t="shared" si="4"/>
        <v>0</v>
      </c>
      <c r="H26" s="1231">
        <f t="shared" si="4"/>
        <v>0</v>
      </c>
      <c r="I26" s="1231">
        <f t="shared" si="4"/>
        <v>0</v>
      </c>
      <c r="J26" s="1231">
        <f t="shared" si="4"/>
        <v>0</v>
      </c>
      <c r="K26" s="1231">
        <f t="shared" si="4"/>
        <v>0</v>
      </c>
      <c r="L26" s="1231">
        <f t="shared" si="4"/>
        <v>0</v>
      </c>
      <c r="M26" s="1232">
        <f t="shared" si="4"/>
        <v>0</v>
      </c>
    </row>
    <row r="27" spans="1:13" s="1177" customFormat="1" ht="17.25" customHeight="1">
      <c r="A27" s="1215" t="s">
        <v>597</v>
      </c>
      <c r="B27" s="1229" t="s">
        <v>688</v>
      </c>
      <c r="C27" s="1229"/>
      <c r="D27" s="1218">
        <v>0</v>
      </c>
      <c r="E27" s="1218">
        <v>0</v>
      </c>
      <c r="F27" s="1218">
        <v>0</v>
      </c>
      <c r="G27" s="1218">
        <v>0</v>
      </c>
      <c r="H27" s="1218">
        <v>0</v>
      </c>
      <c r="I27" s="1218">
        <v>0</v>
      </c>
      <c r="J27" s="1218">
        <v>0</v>
      </c>
      <c r="K27" s="1218">
        <v>0</v>
      </c>
      <c r="L27" s="1218">
        <v>0</v>
      </c>
      <c r="M27" s="1221">
        <f>SUM(D27:K27)</f>
        <v>0</v>
      </c>
    </row>
    <row r="28" spans="1:13" s="1233" customFormat="1" ht="15.75" customHeight="1">
      <c r="A28" s="1210" t="s">
        <v>689</v>
      </c>
      <c r="B28" s="1230" t="s">
        <v>507</v>
      </c>
      <c r="C28" s="1230"/>
      <c r="D28" s="1231">
        <f t="shared" ref="D28:M28" si="5">SUM(D29)</f>
        <v>0</v>
      </c>
      <c r="E28" s="1231">
        <f t="shared" si="5"/>
        <v>0</v>
      </c>
      <c r="F28" s="1231">
        <f t="shared" si="5"/>
        <v>0</v>
      </c>
      <c r="G28" s="1231">
        <f t="shared" si="5"/>
        <v>0</v>
      </c>
      <c r="H28" s="1231">
        <f t="shared" si="5"/>
        <v>0</v>
      </c>
      <c r="I28" s="1231">
        <f t="shared" si="5"/>
        <v>0</v>
      </c>
      <c r="J28" s="1231">
        <f t="shared" si="5"/>
        <v>0</v>
      </c>
      <c r="K28" s="1231">
        <f t="shared" si="5"/>
        <v>0</v>
      </c>
      <c r="L28" s="1231">
        <f t="shared" si="5"/>
        <v>0</v>
      </c>
      <c r="M28" s="1232">
        <f t="shared" si="5"/>
        <v>0</v>
      </c>
    </row>
    <row r="29" spans="1:13" s="1177" customFormat="1" ht="17.25" customHeight="1">
      <c r="A29" s="1215" t="s">
        <v>599</v>
      </c>
      <c r="B29" s="1229" t="s">
        <v>507</v>
      </c>
      <c r="C29" s="1229"/>
      <c r="D29" s="1234">
        <v>0</v>
      </c>
      <c r="E29" s="1234">
        <v>0</v>
      </c>
      <c r="F29" s="1234">
        <v>0</v>
      </c>
      <c r="G29" s="1234">
        <v>0</v>
      </c>
      <c r="H29" s="1234">
        <v>0</v>
      </c>
      <c r="I29" s="1234">
        <v>0</v>
      </c>
      <c r="J29" s="1234">
        <v>0</v>
      </c>
      <c r="K29" s="1234">
        <v>0</v>
      </c>
      <c r="L29" s="1234">
        <v>0</v>
      </c>
      <c r="M29" s="1235">
        <f>SUM(D29:K29)</f>
        <v>0</v>
      </c>
    </row>
    <row r="30" spans="1:13" s="1223" customFormat="1" ht="17.25" customHeight="1">
      <c r="A30" s="1210" t="s">
        <v>690</v>
      </c>
      <c r="B30" s="1230" t="s">
        <v>691</v>
      </c>
      <c r="C30" s="1230"/>
      <c r="D30" s="1231">
        <f t="shared" ref="D30:M30" si="6">SUM(D31)</f>
        <v>0</v>
      </c>
      <c r="E30" s="1231">
        <f t="shared" si="6"/>
        <v>0</v>
      </c>
      <c r="F30" s="1231">
        <f t="shared" si="6"/>
        <v>0</v>
      </c>
      <c r="G30" s="1231">
        <f t="shared" si="6"/>
        <v>0</v>
      </c>
      <c r="H30" s="1231">
        <f t="shared" si="6"/>
        <v>0</v>
      </c>
      <c r="I30" s="1231">
        <f t="shared" si="6"/>
        <v>0</v>
      </c>
      <c r="J30" s="1231">
        <f t="shared" si="6"/>
        <v>0</v>
      </c>
      <c r="K30" s="1231">
        <f t="shared" si="6"/>
        <v>0</v>
      </c>
      <c r="L30" s="1231">
        <f t="shared" si="6"/>
        <v>0</v>
      </c>
      <c r="M30" s="1232">
        <f t="shared" si="6"/>
        <v>0</v>
      </c>
    </row>
    <row r="31" spans="1:13" s="1177" customFormat="1" ht="16.5" customHeight="1">
      <c r="A31" s="1215" t="s">
        <v>599</v>
      </c>
      <c r="B31" s="1229" t="s">
        <v>692</v>
      </c>
      <c r="C31" s="1229"/>
      <c r="D31" s="1234">
        <v>0</v>
      </c>
      <c r="E31" s="1234">
        <v>0</v>
      </c>
      <c r="F31" s="1234">
        <v>0</v>
      </c>
      <c r="G31" s="1234">
        <v>0</v>
      </c>
      <c r="H31" s="1234">
        <v>0</v>
      </c>
      <c r="I31" s="1234">
        <v>0</v>
      </c>
      <c r="J31" s="1234">
        <v>0</v>
      </c>
      <c r="K31" s="1234">
        <v>0</v>
      </c>
      <c r="L31" s="1234">
        <v>0</v>
      </c>
      <c r="M31" s="1235">
        <f>SUM(D31:K31)</f>
        <v>0</v>
      </c>
    </row>
    <row r="32" spans="1:13" s="1177" customFormat="1" ht="17.25" customHeight="1">
      <c r="A32" s="1215" t="s">
        <v>597</v>
      </c>
      <c r="B32" s="1229" t="s">
        <v>173</v>
      </c>
      <c r="C32" s="1229"/>
      <c r="D32" s="1234">
        <v>0</v>
      </c>
      <c r="E32" s="1234">
        <v>0</v>
      </c>
      <c r="F32" s="1234">
        <v>0</v>
      </c>
      <c r="G32" s="1234">
        <v>0</v>
      </c>
      <c r="H32" s="1234">
        <v>0</v>
      </c>
      <c r="I32" s="1234">
        <v>0</v>
      </c>
      <c r="J32" s="1234">
        <v>0</v>
      </c>
      <c r="K32" s="1234">
        <v>0</v>
      </c>
      <c r="L32" s="1234">
        <v>0</v>
      </c>
      <c r="M32" s="1235">
        <f>SUM(D32:K32)</f>
        <v>0</v>
      </c>
    </row>
    <row r="33" spans="1:13" s="1233" customFormat="1" ht="17.25" customHeight="1">
      <c r="A33" s="1210" t="s">
        <v>693</v>
      </c>
      <c r="B33" s="1230" t="s">
        <v>694</v>
      </c>
      <c r="C33" s="1230"/>
      <c r="D33" s="1231">
        <f t="shared" ref="D33:M33" si="7">SUM(D34)</f>
        <v>0</v>
      </c>
      <c r="E33" s="1231">
        <f t="shared" si="7"/>
        <v>0</v>
      </c>
      <c r="F33" s="1231">
        <f t="shared" si="7"/>
        <v>0</v>
      </c>
      <c r="G33" s="1231">
        <f t="shared" si="7"/>
        <v>0</v>
      </c>
      <c r="H33" s="1231">
        <f t="shared" si="7"/>
        <v>0</v>
      </c>
      <c r="I33" s="1231">
        <f t="shared" si="7"/>
        <v>0</v>
      </c>
      <c r="J33" s="1231">
        <f t="shared" si="7"/>
        <v>0</v>
      </c>
      <c r="K33" s="1231">
        <f t="shared" si="7"/>
        <v>0</v>
      </c>
      <c r="L33" s="1231">
        <f t="shared" si="7"/>
        <v>0</v>
      </c>
      <c r="M33" s="1232">
        <f t="shared" si="7"/>
        <v>0</v>
      </c>
    </row>
    <row r="34" spans="1:13" s="1177" customFormat="1" ht="19.5" customHeight="1">
      <c r="A34" s="1215" t="s">
        <v>635</v>
      </c>
      <c r="B34" s="1229" t="s">
        <v>692</v>
      </c>
      <c r="C34" s="1229"/>
      <c r="D34" s="1218">
        <v>0</v>
      </c>
      <c r="E34" s="1218">
        <v>0</v>
      </c>
      <c r="F34" s="1218">
        <v>0</v>
      </c>
      <c r="G34" s="1218">
        <v>0</v>
      </c>
      <c r="H34" s="1218">
        <v>0</v>
      </c>
      <c r="I34" s="1218">
        <v>0</v>
      </c>
      <c r="J34" s="1218">
        <v>0</v>
      </c>
      <c r="K34" s="1218">
        <v>0</v>
      </c>
      <c r="L34" s="1218">
        <v>0</v>
      </c>
      <c r="M34" s="1221">
        <f>SUM(D34:K34)</f>
        <v>0</v>
      </c>
    </row>
    <row r="35" spans="1:13" s="1177" customFormat="1" ht="19.5" customHeight="1" thickBot="1">
      <c r="A35" s="1236" t="s">
        <v>599</v>
      </c>
      <c r="B35" s="1237" t="s">
        <v>173</v>
      </c>
      <c r="C35" s="1237"/>
      <c r="D35" s="1238">
        <v>0</v>
      </c>
      <c r="E35" s="1238">
        <v>0</v>
      </c>
      <c r="F35" s="1238">
        <v>0</v>
      </c>
      <c r="G35" s="1238">
        <v>0</v>
      </c>
      <c r="H35" s="1238">
        <v>0</v>
      </c>
      <c r="I35" s="1238">
        <v>0</v>
      </c>
      <c r="J35" s="1238">
        <v>0</v>
      </c>
      <c r="K35" s="1238">
        <v>0</v>
      </c>
      <c r="L35" s="1238">
        <v>0</v>
      </c>
      <c r="M35" s="1239">
        <f>SUM(D35:K35)</f>
        <v>0</v>
      </c>
    </row>
    <row r="36" spans="1:13" s="1241" customFormat="1" ht="11.25" customHeight="1">
      <c r="A36" s="1240"/>
      <c r="D36" s="1242"/>
    </row>
    <row r="37" spans="1:13" s="1243" customFormat="1" ht="12.75" customHeight="1">
      <c r="A37" s="1243" t="s">
        <v>620</v>
      </c>
      <c r="D37" s="1244"/>
      <c r="E37" s="1245"/>
    </row>
    <row r="38" spans="1:13" s="1247" customFormat="1" ht="11.25" customHeight="1">
      <c r="A38" s="1246"/>
      <c r="B38" s="1243"/>
      <c r="D38" s="1248"/>
      <c r="E38" s="1249"/>
    </row>
    <row r="39" spans="1:13" ht="9" customHeight="1">
      <c r="B39" s="1251"/>
      <c r="C39" s="1251"/>
    </row>
    <row r="40" spans="1:13" s="1184" customFormat="1" ht="12.75">
      <c r="A40" s="1008" t="s">
        <v>695</v>
      </c>
      <c r="B40" s="1014"/>
      <c r="C40" s="1008" t="s">
        <v>696</v>
      </c>
      <c r="D40" s="1253"/>
      <c r="E40" s="1253"/>
    </row>
    <row r="41" spans="1:13" s="1184" customFormat="1" ht="12.75" customHeight="1">
      <c r="A41" s="1254" t="s">
        <v>697</v>
      </c>
      <c r="B41" s="1254"/>
      <c r="C41" s="1008" t="s">
        <v>624</v>
      </c>
      <c r="D41" s="1175"/>
      <c r="E41" s="1175"/>
    </row>
    <row r="42" spans="1:13">
      <c r="B42" s="1251"/>
      <c r="C42" s="1251"/>
    </row>
    <row r="43" spans="1:13">
      <c r="B43" s="1251"/>
      <c r="C43" s="1251"/>
    </row>
    <row r="44" spans="1:13">
      <c r="B44" s="1251"/>
      <c r="C44" s="1251"/>
    </row>
    <row r="45" spans="1:13">
      <c r="B45" s="1251"/>
      <c r="C45" s="1251"/>
    </row>
    <row r="46" spans="1:13">
      <c r="B46" s="1251"/>
      <c r="C46" s="1251"/>
    </row>
    <row r="47" spans="1:13">
      <c r="B47" s="1251"/>
      <c r="C47" s="1251"/>
    </row>
    <row r="48" spans="1:13">
      <c r="B48" s="1251"/>
      <c r="C48" s="1251"/>
    </row>
    <row r="49" spans="2:3">
      <c r="B49" s="1251"/>
      <c r="C49" s="1251"/>
    </row>
    <row r="50" spans="2:3">
      <c r="B50" s="1251"/>
      <c r="C50" s="1251"/>
    </row>
    <row r="51" spans="2:3">
      <c r="B51" s="1251"/>
      <c r="C51" s="1251"/>
    </row>
    <row r="52" spans="2:3">
      <c r="B52" s="1251"/>
      <c r="C52" s="1251"/>
    </row>
    <row r="53" spans="2:3">
      <c r="B53" s="1251"/>
      <c r="C53" s="1251"/>
    </row>
    <row r="54" spans="2:3">
      <c r="B54" s="1251"/>
      <c r="C54" s="1251"/>
    </row>
    <row r="55" spans="2:3">
      <c r="B55" s="1251"/>
      <c r="C55" s="1251"/>
    </row>
    <row r="56" spans="2:3">
      <c r="B56" s="1251"/>
      <c r="C56" s="1251"/>
    </row>
    <row r="57" spans="2:3">
      <c r="B57" s="1251"/>
      <c r="C57" s="1251"/>
    </row>
    <row r="58" spans="2:3">
      <c r="B58" s="1251"/>
      <c r="C58" s="1251"/>
    </row>
    <row r="59" spans="2:3">
      <c r="B59" s="1251"/>
      <c r="C59" s="1251"/>
    </row>
    <row r="60" spans="2:3">
      <c r="B60" s="1251"/>
      <c r="C60" s="1251"/>
    </row>
    <row r="61" spans="2:3">
      <c r="B61" s="1251"/>
      <c r="C61" s="1251"/>
    </row>
    <row r="62" spans="2:3">
      <c r="B62" s="1251"/>
      <c r="C62" s="1251"/>
    </row>
    <row r="63" spans="2:3">
      <c r="B63" s="1251"/>
      <c r="C63" s="1251"/>
    </row>
    <row r="64" spans="2:3">
      <c r="B64" s="1251"/>
      <c r="C64" s="1251"/>
    </row>
    <row r="65" spans="2:3">
      <c r="B65" s="1251"/>
      <c r="C65" s="1251"/>
    </row>
    <row r="66" spans="2:3">
      <c r="B66" s="1251"/>
      <c r="C66" s="1251"/>
    </row>
    <row r="67" spans="2:3">
      <c r="B67" s="1251"/>
      <c r="C67" s="1251"/>
    </row>
    <row r="68" spans="2:3">
      <c r="B68" s="1251"/>
      <c r="C68" s="1251"/>
    </row>
    <row r="69" spans="2:3">
      <c r="B69" s="1251"/>
      <c r="C69" s="1251"/>
    </row>
    <row r="70" spans="2:3">
      <c r="B70" s="1251"/>
      <c r="C70" s="1251"/>
    </row>
    <row r="71" spans="2:3">
      <c r="B71" s="1251"/>
      <c r="C71" s="1251"/>
    </row>
    <row r="72" spans="2:3">
      <c r="B72" s="1251"/>
      <c r="C72" s="1251"/>
    </row>
    <row r="73" spans="2:3">
      <c r="B73" s="1251"/>
      <c r="C73" s="1251"/>
    </row>
    <row r="74" spans="2:3">
      <c r="B74" s="1251"/>
      <c r="C74" s="1251"/>
    </row>
    <row r="75" spans="2:3">
      <c r="B75" s="1251"/>
      <c r="C75" s="1251"/>
    </row>
    <row r="76" spans="2:3">
      <c r="B76" s="1251"/>
      <c r="C76" s="1251"/>
    </row>
    <row r="77" spans="2:3">
      <c r="B77" s="1251"/>
      <c r="C77" s="1251"/>
    </row>
    <row r="78" spans="2:3">
      <c r="B78" s="1251"/>
      <c r="C78" s="1251"/>
    </row>
    <row r="79" spans="2:3">
      <c r="B79" s="1251"/>
      <c r="C79" s="1251"/>
    </row>
    <row r="80" spans="2:3">
      <c r="B80" s="1251"/>
      <c r="C80" s="1251"/>
    </row>
    <row r="81" spans="2:3">
      <c r="B81" s="1251"/>
      <c r="C81" s="1251"/>
    </row>
    <row r="82" spans="2:3">
      <c r="B82" s="1251"/>
      <c r="C82" s="1251"/>
    </row>
    <row r="83" spans="2:3">
      <c r="B83" s="1251"/>
      <c r="C83" s="1251"/>
    </row>
    <row r="84" spans="2:3">
      <c r="B84" s="1251"/>
      <c r="C84" s="1251"/>
    </row>
    <row r="85" spans="2:3">
      <c r="B85" s="1251"/>
      <c r="C85" s="1251"/>
    </row>
    <row r="86" spans="2:3">
      <c r="B86" s="1251"/>
      <c r="C86" s="1251"/>
    </row>
    <row r="87" spans="2:3">
      <c r="B87" s="1251"/>
      <c r="C87" s="1251"/>
    </row>
    <row r="88" spans="2:3">
      <c r="B88" s="1251"/>
      <c r="C88" s="1251"/>
    </row>
    <row r="89" spans="2:3">
      <c r="B89" s="1251"/>
      <c r="C89" s="1251"/>
    </row>
    <row r="90" spans="2:3">
      <c r="B90" s="1251"/>
      <c r="C90" s="1251"/>
    </row>
    <row r="91" spans="2:3">
      <c r="B91" s="1251"/>
      <c r="C91" s="1251"/>
    </row>
    <row r="92" spans="2:3">
      <c r="B92" s="1251"/>
      <c r="C92" s="1251"/>
    </row>
    <row r="93" spans="2:3">
      <c r="B93" s="1251"/>
      <c r="C93" s="1251"/>
    </row>
    <row r="94" spans="2:3">
      <c r="B94" s="1251"/>
      <c r="C94" s="1251"/>
    </row>
    <row r="95" spans="2:3">
      <c r="B95" s="1251"/>
      <c r="C95" s="1251"/>
    </row>
    <row r="96" spans="2:3">
      <c r="B96" s="1251"/>
      <c r="C96" s="1251"/>
    </row>
    <row r="97" spans="2:3">
      <c r="B97" s="1251"/>
      <c r="C97" s="1251"/>
    </row>
    <row r="98" spans="2:3">
      <c r="B98" s="1251"/>
      <c r="C98" s="1251"/>
    </row>
    <row r="99" spans="2:3">
      <c r="B99" s="1251"/>
      <c r="C99" s="1251"/>
    </row>
    <row r="100" spans="2:3">
      <c r="B100" s="1251"/>
      <c r="C100" s="1251"/>
    </row>
    <row r="101" spans="2:3">
      <c r="B101" s="1251"/>
      <c r="C101" s="1251"/>
    </row>
    <row r="102" spans="2:3">
      <c r="B102" s="1251"/>
      <c r="C102" s="1251"/>
    </row>
    <row r="103" spans="2:3">
      <c r="B103" s="1251"/>
      <c r="C103" s="1251"/>
    </row>
    <row r="104" spans="2:3">
      <c r="B104" s="1251"/>
      <c r="C104" s="1251"/>
    </row>
    <row r="105" spans="2:3">
      <c r="B105" s="1251"/>
      <c r="C105" s="1251"/>
    </row>
    <row r="106" spans="2:3">
      <c r="B106" s="1251"/>
      <c r="C106" s="1251"/>
    </row>
    <row r="107" spans="2:3">
      <c r="B107" s="1251"/>
      <c r="C107" s="1251"/>
    </row>
    <row r="108" spans="2:3">
      <c r="B108" s="1251"/>
      <c r="C108" s="1251"/>
    </row>
    <row r="109" spans="2:3">
      <c r="B109" s="1251"/>
      <c r="C109" s="1251"/>
    </row>
    <row r="110" spans="2:3">
      <c r="B110" s="1251"/>
      <c r="C110" s="1251"/>
    </row>
    <row r="111" spans="2:3">
      <c r="B111" s="1251"/>
      <c r="C111" s="1251"/>
    </row>
    <row r="112" spans="2:3">
      <c r="B112" s="1251"/>
      <c r="C112" s="1251"/>
    </row>
    <row r="113" spans="2:3">
      <c r="B113" s="1251"/>
      <c r="C113" s="1251"/>
    </row>
    <row r="114" spans="2:3">
      <c r="B114" s="1251"/>
      <c r="C114" s="1251"/>
    </row>
    <row r="115" spans="2:3">
      <c r="B115" s="1251"/>
      <c r="C115" s="1251"/>
    </row>
    <row r="116" spans="2:3">
      <c r="B116" s="1251"/>
      <c r="C116" s="1251"/>
    </row>
    <row r="117" spans="2:3">
      <c r="B117" s="1251"/>
      <c r="C117" s="1251"/>
    </row>
    <row r="118" spans="2:3">
      <c r="B118" s="1251"/>
      <c r="C118" s="1251"/>
    </row>
    <row r="119" spans="2:3">
      <c r="B119" s="1251"/>
      <c r="C119" s="1251"/>
    </row>
    <row r="120" spans="2:3">
      <c r="B120" s="1251"/>
      <c r="C120" s="1251"/>
    </row>
    <row r="121" spans="2:3">
      <c r="B121" s="1251"/>
      <c r="C121" s="1251"/>
    </row>
    <row r="122" spans="2:3">
      <c r="B122" s="1251"/>
      <c r="C122" s="1251"/>
    </row>
    <row r="123" spans="2:3">
      <c r="B123" s="1251"/>
      <c r="C123" s="1251"/>
    </row>
    <row r="124" spans="2:3">
      <c r="B124" s="1251"/>
      <c r="C124" s="1251"/>
    </row>
    <row r="125" spans="2:3">
      <c r="B125" s="1251"/>
      <c r="C125" s="1251"/>
    </row>
    <row r="126" spans="2:3">
      <c r="B126" s="1251"/>
      <c r="C126" s="1251"/>
    </row>
    <row r="127" spans="2:3">
      <c r="B127" s="1251"/>
      <c r="C127" s="1251"/>
    </row>
    <row r="128" spans="2:3">
      <c r="B128" s="1251"/>
      <c r="C128" s="1251"/>
    </row>
    <row r="129" spans="2:3">
      <c r="B129" s="1251"/>
      <c r="C129" s="1251"/>
    </row>
    <row r="130" spans="2:3">
      <c r="B130" s="1251"/>
      <c r="C130" s="1251"/>
    </row>
  </sheetData>
  <mergeCells count="37">
    <mergeCell ref="A41:B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7:C7"/>
    <mergeCell ref="A8:A10"/>
    <mergeCell ref="B8:C8"/>
    <mergeCell ref="B9:C9"/>
    <mergeCell ref="B10:C10"/>
    <mergeCell ref="B11:C11"/>
    <mergeCell ref="A1:B1"/>
    <mergeCell ref="A2:B2"/>
    <mergeCell ref="G2:M2"/>
    <mergeCell ref="A3:B3"/>
    <mergeCell ref="A5:B5"/>
    <mergeCell ref="A6:M6"/>
  </mergeCells>
  <pageMargins left="0.19685039370078741" right="0.19685039370078741" top="0.23622047244094491" bottom="0.27559055118110237" header="0.19685039370078741" footer="0.19685039370078741"/>
  <pageSetup paperSize="9" scale="60" orientation="landscape" horizontalDpi="4294967295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BCDB1-D081-4C8B-B322-AE1AFA3D9DA2}">
  <dimension ref="A1:N130"/>
  <sheetViews>
    <sheetView zoomScale="95" zoomScaleNormal="100" workbookViewId="0">
      <selection activeCell="J21" sqref="J21"/>
    </sheetView>
  </sheetViews>
  <sheetFormatPr defaultColWidth="9.140625" defaultRowHeight="15.75"/>
  <cols>
    <col min="1" max="1" width="5.85546875" style="1250" customWidth="1"/>
    <col min="2" max="2" width="21.7109375" style="1195" customWidth="1"/>
    <col min="3" max="3" width="24.28515625" style="1195" customWidth="1"/>
    <col min="4" max="4" width="11.5703125" style="1252" customWidth="1"/>
    <col min="5" max="5" width="15.5703125" style="1195" customWidth="1"/>
    <col min="6" max="6" width="0.140625" style="1195" hidden="1" customWidth="1"/>
    <col min="7" max="7" width="16.85546875" style="1195" customWidth="1"/>
    <col min="8" max="8" width="12.5703125" style="1195" customWidth="1"/>
    <col min="9" max="9" width="17.7109375" style="1195" hidden="1" customWidth="1"/>
    <col min="10" max="10" width="10.42578125" style="1195" customWidth="1"/>
    <col min="11" max="11" width="14.7109375" style="1195" hidden="1" customWidth="1"/>
    <col min="12" max="12" width="16.28515625" style="1195" hidden="1" customWidth="1"/>
    <col min="13" max="13" width="9.7109375" style="1195" customWidth="1"/>
    <col min="14" max="14" width="16.140625" style="1195" customWidth="1"/>
    <col min="15" max="16384" width="9.140625" style="1195"/>
  </cols>
  <sheetData>
    <row r="1" spans="1:14" s="1177" customFormat="1" ht="15">
      <c r="A1" s="983" t="s">
        <v>651</v>
      </c>
      <c r="B1" s="983"/>
      <c r="G1" s="985" t="s">
        <v>652</v>
      </c>
      <c r="H1" s="985"/>
      <c r="I1" s="985"/>
      <c r="J1" s="985"/>
    </row>
    <row r="2" spans="1:14" s="1177" customFormat="1" ht="53.25" customHeight="1">
      <c r="A2" s="1178" t="s">
        <v>580</v>
      </c>
      <c r="B2" s="1178"/>
      <c r="E2" s="1179"/>
      <c r="G2" s="1180" t="s">
        <v>581</v>
      </c>
      <c r="H2" s="1180"/>
      <c r="I2" s="1180"/>
      <c r="J2" s="1180"/>
      <c r="K2" s="1180"/>
      <c r="L2" s="1180"/>
      <c r="M2" s="1180"/>
      <c r="N2" s="1180"/>
    </row>
    <row r="3" spans="1:14" s="1182" customFormat="1" ht="13.5">
      <c r="A3" s="1181" t="s">
        <v>653</v>
      </c>
      <c r="B3" s="1181"/>
    </row>
    <row r="4" spans="1:14" s="1184" customFormat="1" ht="13.5">
      <c r="A4" s="1183" t="s">
        <v>654</v>
      </c>
      <c r="B4" s="1183"/>
    </row>
    <row r="5" spans="1:14" s="1184" customFormat="1" ht="13.5">
      <c r="A5" s="1185" t="s">
        <v>584</v>
      </c>
      <c r="B5" s="1185"/>
      <c r="N5" s="1186"/>
    </row>
    <row r="6" spans="1:14" s="1177" customFormat="1" ht="93" customHeight="1" thickBot="1">
      <c r="A6" s="1187" t="s">
        <v>655</v>
      </c>
      <c r="B6" s="1187"/>
      <c r="C6" s="1187"/>
      <c r="D6" s="1187"/>
      <c r="E6" s="1187"/>
      <c r="F6" s="1187"/>
      <c r="G6" s="1187"/>
      <c r="H6" s="1187"/>
      <c r="I6" s="1187"/>
      <c r="J6" s="1187"/>
      <c r="K6" s="1187"/>
      <c r="L6" s="1187"/>
      <c r="M6" s="1187"/>
      <c r="N6" s="1187"/>
    </row>
    <row r="7" spans="1:14" ht="73.150000000000006" customHeight="1" thickBot="1">
      <c r="A7" s="1188" t="s">
        <v>656</v>
      </c>
      <c r="B7" s="1189"/>
      <c r="C7" s="1190"/>
      <c r="D7" s="1191"/>
      <c r="E7" s="1191" t="s">
        <v>698</v>
      </c>
      <c r="F7" s="1191"/>
      <c r="G7" s="1191" t="s">
        <v>699</v>
      </c>
      <c r="H7" s="1191"/>
      <c r="I7" s="1191" t="s">
        <v>658</v>
      </c>
      <c r="J7" s="1191"/>
      <c r="K7" s="1193" t="s">
        <v>659</v>
      </c>
      <c r="L7" s="1193" t="s">
        <v>660</v>
      </c>
      <c r="M7" s="1193"/>
      <c r="N7" s="1194" t="s">
        <v>661</v>
      </c>
    </row>
    <row r="8" spans="1:14" s="1204" customFormat="1" ht="11.25">
      <c r="A8" s="1196"/>
      <c r="B8" s="1197"/>
      <c r="C8" s="1198"/>
      <c r="D8" s="1199">
        <v>1</v>
      </c>
      <c r="E8" s="1200">
        <v>2</v>
      </c>
      <c r="F8" s="1201">
        <v>3</v>
      </c>
      <c r="G8" s="1202">
        <v>3</v>
      </c>
      <c r="H8" s="1200">
        <v>4</v>
      </c>
      <c r="I8" s="1200">
        <v>6</v>
      </c>
      <c r="J8" s="1200">
        <v>5</v>
      </c>
      <c r="K8" s="1200">
        <v>8</v>
      </c>
      <c r="L8" s="1202">
        <v>9</v>
      </c>
      <c r="M8" s="1202">
        <v>6</v>
      </c>
      <c r="N8" s="1203">
        <v>7</v>
      </c>
    </row>
    <row r="9" spans="1:14" s="1209" customFormat="1" ht="24" customHeight="1">
      <c r="A9" s="1196"/>
      <c r="B9" s="1205" t="s">
        <v>662</v>
      </c>
      <c r="C9" s="1206"/>
      <c r="D9" s="1207">
        <f t="shared" ref="D9:M9" si="0">SUM(D11+D26+D30)</f>
        <v>0</v>
      </c>
      <c r="E9" s="1207">
        <f>SUM(E11+E26+E30)</f>
        <v>0</v>
      </c>
      <c r="F9" s="1207">
        <f t="shared" si="0"/>
        <v>0</v>
      </c>
      <c r="G9" s="1207">
        <f>SUM(G11+G26+G30)</f>
        <v>0</v>
      </c>
      <c r="H9" s="1207">
        <f t="shared" si="0"/>
        <v>0</v>
      </c>
      <c r="I9" s="1207">
        <f t="shared" si="0"/>
        <v>0</v>
      </c>
      <c r="J9" s="1207">
        <f t="shared" si="0"/>
        <v>0</v>
      </c>
      <c r="K9" s="1207">
        <f t="shared" si="0"/>
        <v>0</v>
      </c>
      <c r="L9" s="1207">
        <f t="shared" si="0"/>
        <v>0</v>
      </c>
      <c r="M9" s="1207">
        <f t="shared" si="0"/>
        <v>0</v>
      </c>
      <c r="N9" s="1208">
        <f>SUM(D9:M9)</f>
        <v>0</v>
      </c>
    </row>
    <row r="10" spans="1:14" s="1209" customFormat="1" ht="24.75" customHeight="1">
      <c r="A10" s="1196"/>
      <c r="B10" s="1205" t="s">
        <v>663</v>
      </c>
      <c r="C10" s="1206"/>
      <c r="D10" s="1207">
        <f t="shared" ref="D10:M10" si="1">SUM(D15+D28+D33)</f>
        <v>0</v>
      </c>
      <c r="E10" s="1207">
        <f>SUM(E15+E28+E33)</f>
        <v>50672.160000000003</v>
      </c>
      <c r="F10" s="1207">
        <f t="shared" si="1"/>
        <v>0</v>
      </c>
      <c r="G10" s="1207">
        <f>SUM(G15+G28+G33)</f>
        <v>181</v>
      </c>
      <c r="H10" s="1207">
        <f t="shared" si="1"/>
        <v>0</v>
      </c>
      <c r="I10" s="1207">
        <f t="shared" si="1"/>
        <v>0</v>
      </c>
      <c r="J10" s="1207">
        <f t="shared" si="1"/>
        <v>0</v>
      </c>
      <c r="K10" s="1207">
        <f t="shared" si="1"/>
        <v>0</v>
      </c>
      <c r="L10" s="1207">
        <f t="shared" si="1"/>
        <v>0</v>
      </c>
      <c r="M10" s="1207">
        <f t="shared" si="1"/>
        <v>0</v>
      </c>
      <c r="N10" s="1208">
        <f>SUM(D10:M10)</f>
        <v>50853.16</v>
      </c>
    </row>
    <row r="11" spans="1:14" s="1214" customFormat="1" ht="29.25" customHeight="1">
      <c r="A11" s="1210" t="s">
        <v>664</v>
      </c>
      <c r="B11" s="1211" t="s">
        <v>665</v>
      </c>
      <c r="C11" s="1211"/>
      <c r="D11" s="1212">
        <f t="shared" ref="D11:N11" si="2">SUM(D12:D14)</f>
        <v>0</v>
      </c>
      <c r="E11" s="1212">
        <f>SUM(E12:E14)</f>
        <v>0</v>
      </c>
      <c r="F11" s="1212">
        <f t="shared" si="2"/>
        <v>0</v>
      </c>
      <c r="G11" s="1212">
        <f>SUM(G12:G14)</f>
        <v>0</v>
      </c>
      <c r="H11" s="1212">
        <f t="shared" si="2"/>
        <v>0</v>
      </c>
      <c r="I11" s="1212">
        <f t="shared" si="2"/>
        <v>0</v>
      </c>
      <c r="J11" s="1212">
        <f t="shared" si="2"/>
        <v>0</v>
      </c>
      <c r="K11" s="1212">
        <f t="shared" si="2"/>
        <v>0</v>
      </c>
      <c r="L11" s="1212">
        <f t="shared" si="2"/>
        <v>0</v>
      </c>
      <c r="M11" s="1212">
        <f t="shared" si="2"/>
        <v>0</v>
      </c>
      <c r="N11" s="1213">
        <f t="shared" si="2"/>
        <v>0</v>
      </c>
    </row>
    <row r="12" spans="1:14" s="1209" customFormat="1" ht="17.25" customHeight="1">
      <c r="A12" s="1215" t="s">
        <v>635</v>
      </c>
      <c r="B12" s="1216" t="s">
        <v>666</v>
      </c>
      <c r="C12" s="1216"/>
      <c r="D12" s="1217">
        <v>0</v>
      </c>
      <c r="E12" s="1218">
        <v>0</v>
      </c>
      <c r="F12" s="1219"/>
      <c r="G12" s="1218">
        <v>0</v>
      </c>
      <c r="H12" s="1218">
        <v>0</v>
      </c>
      <c r="I12" s="1218">
        <v>0</v>
      </c>
      <c r="J12" s="1218">
        <v>0</v>
      </c>
      <c r="K12" s="1218">
        <v>0</v>
      </c>
      <c r="L12" s="1218">
        <v>0</v>
      </c>
      <c r="M12" s="1218">
        <v>0</v>
      </c>
      <c r="N12" s="1220">
        <f>SUM(D12:M12)</f>
        <v>0</v>
      </c>
    </row>
    <row r="13" spans="1:14" s="1209" customFormat="1" ht="17.25" customHeight="1">
      <c r="A13" s="1215" t="s">
        <v>667</v>
      </c>
      <c r="B13" s="1216" t="s">
        <v>668</v>
      </c>
      <c r="C13" s="1216"/>
      <c r="D13" s="1218">
        <v>0</v>
      </c>
      <c r="E13" s="1218">
        <v>0</v>
      </c>
      <c r="F13" s="1218">
        <v>0</v>
      </c>
      <c r="G13" s="1218">
        <v>0</v>
      </c>
      <c r="H13" s="1218">
        <v>0</v>
      </c>
      <c r="I13" s="1218">
        <v>0</v>
      </c>
      <c r="J13" s="1218" t="s">
        <v>12</v>
      </c>
      <c r="K13" s="1218">
        <v>0</v>
      </c>
      <c r="L13" s="1218">
        <v>0</v>
      </c>
      <c r="M13" s="1218">
        <v>0</v>
      </c>
      <c r="N13" s="1221">
        <f>SUM(D13:K13)</f>
        <v>0</v>
      </c>
    </row>
    <row r="14" spans="1:14" s="1209" customFormat="1" ht="17.25" customHeight="1">
      <c r="A14" s="1215" t="s">
        <v>669</v>
      </c>
      <c r="B14" s="1216" t="s">
        <v>670</v>
      </c>
      <c r="C14" s="1216"/>
      <c r="D14" s="1218">
        <v>0</v>
      </c>
      <c r="E14" s="1218">
        <v>0</v>
      </c>
      <c r="F14" s="1218">
        <v>0</v>
      </c>
      <c r="G14" s="1218">
        <v>0</v>
      </c>
      <c r="H14" s="1218">
        <v>0</v>
      </c>
      <c r="I14" s="1218">
        <v>0</v>
      </c>
      <c r="J14" s="1218">
        <v>0</v>
      </c>
      <c r="K14" s="1218">
        <v>0</v>
      </c>
      <c r="L14" s="1218">
        <v>0</v>
      </c>
      <c r="M14" s="1218">
        <v>0</v>
      </c>
      <c r="N14" s="1221">
        <f>SUM(D14:K14)</f>
        <v>0</v>
      </c>
    </row>
    <row r="15" spans="1:14" s="1223" customFormat="1" ht="30.75" customHeight="1">
      <c r="A15" s="1210" t="s">
        <v>671</v>
      </c>
      <c r="B15" s="1222" t="s">
        <v>672</v>
      </c>
      <c r="C15" s="1222"/>
      <c r="D15" s="1212">
        <f t="shared" ref="D15:M15" si="3">SUM(D16:D25)</f>
        <v>0</v>
      </c>
      <c r="E15" s="1212">
        <f>SUM(E16:E25)</f>
        <v>50672.160000000003</v>
      </c>
      <c r="F15" s="1212">
        <f t="shared" si="3"/>
        <v>0</v>
      </c>
      <c r="G15" s="1212">
        <f>SUM(G16:G25)</f>
        <v>181</v>
      </c>
      <c r="H15" s="1212">
        <f t="shared" si="3"/>
        <v>0</v>
      </c>
      <c r="I15" s="1212">
        <f t="shared" si="3"/>
        <v>0</v>
      </c>
      <c r="J15" s="1212">
        <f t="shared" si="3"/>
        <v>0</v>
      </c>
      <c r="K15" s="1212">
        <f t="shared" si="3"/>
        <v>0</v>
      </c>
      <c r="L15" s="1212">
        <f t="shared" si="3"/>
        <v>0</v>
      </c>
      <c r="M15" s="1212">
        <f t="shared" si="3"/>
        <v>0</v>
      </c>
      <c r="N15" s="1213">
        <f>SUM(D15:M15)</f>
        <v>50853.16</v>
      </c>
    </row>
    <row r="16" spans="1:14" s="1177" customFormat="1" ht="17.25" customHeight="1">
      <c r="A16" s="1215" t="s">
        <v>635</v>
      </c>
      <c r="B16" s="1224" t="s">
        <v>673</v>
      </c>
      <c r="C16" s="1224"/>
      <c r="D16" s="1225">
        <v>0</v>
      </c>
      <c r="E16" s="1219">
        <v>0</v>
      </c>
      <c r="F16" s="1219">
        <v>0</v>
      </c>
      <c r="G16" s="1226">
        <v>0</v>
      </c>
      <c r="H16" s="1219">
        <v>0</v>
      </c>
      <c r="I16" s="1219">
        <v>0</v>
      </c>
      <c r="J16" s="1219">
        <v>0</v>
      </c>
      <c r="K16" s="1219">
        <v>0</v>
      </c>
      <c r="L16" s="1226">
        <v>0</v>
      </c>
      <c r="M16" s="1226">
        <v>0</v>
      </c>
      <c r="N16" s="1221">
        <f>SUM(D16:M16)</f>
        <v>0</v>
      </c>
    </row>
    <row r="17" spans="1:14" s="1177" customFormat="1" ht="17.25" customHeight="1">
      <c r="A17" s="1215" t="s">
        <v>599</v>
      </c>
      <c r="B17" s="1224" t="s">
        <v>674</v>
      </c>
      <c r="C17" s="1224"/>
      <c r="D17" s="1225">
        <v>0</v>
      </c>
      <c r="E17" s="1219">
        <v>0</v>
      </c>
      <c r="F17" s="1219">
        <v>0</v>
      </c>
      <c r="G17" s="1226">
        <v>0</v>
      </c>
      <c r="H17" s="1219">
        <v>0</v>
      </c>
      <c r="I17" s="1219">
        <v>0</v>
      </c>
      <c r="J17" s="1219">
        <v>0</v>
      </c>
      <c r="K17" s="1219">
        <v>0</v>
      </c>
      <c r="L17" s="1226">
        <v>0</v>
      </c>
      <c r="M17" s="1226">
        <v>0</v>
      </c>
      <c r="N17" s="1221">
        <f>SUM(D17:M17)</f>
        <v>0</v>
      </c>
    </row>
    <row r="18" spans="1:14" s="1177" customFormat="1" ht="17.25" customHeight="1">
      <c r="A18" s="1215" t="s">
        <v>597</v>
      </c>
      <c r="B18" s="1224" t="s">
        <v>478</v>
      </c>
      <c r="C18" s="1224"/>
      <c r="D18" s="1225">
        <v>0</v>
      </c>
      <c r="E18" s="1227">
        <v>0</v>
      </c>
      <c r="F18" s="1228">
        <v>0</v>
      </c>
      <c r="G18" s="1228">
        <v>181</v>
      </c>
      <c r="H18" s="1227">
        <v>0</v>
      </c>
      <c r="I18" s="1219">
        <v>0</v>
      </c>
      <c r="J18" s="1227">
        <v>0</v>
      </c>
      <c r="K18" s="1225">
        <v>0</v>
      </c>
      <c r="L18" s="1225">
        <v>0</v>
      </c>
      <c r="M18" s="1228">
        <v>0</v>
      </c>
      <c r="N18" s="1220">
        <f>SUM(D18:M18)</f>
        <v>181</v>
      </c>
    </row>
    <row r="19" spans="1:14" s="1177" customFormat="1" ht="17.25" customHeight="1">
      <c r="A19" s="1215" t="s">
        <v>667</v>
      </c>
      <c r="B19" s="1224" t="s">
        <v>675</v>
      </c>
      <c r="C19" s="1224"/>
      <c r="D19" s="1225">
        <v>0</v>
      </c>
      <c r="E19" s="1228">
        <v>50672.160000000003</v>
      </c>
      <c r="F19" s="1228">
        <v>0</v>
      </c>
      <c r="G19" s="1228">
        <v>0</v>
      </c>
      <c r="H19" s="1225">
        <v>0</v>
      </c>
      <c r="I19" s="1225">
        <v>0</v>
      </c>
      <c r="J19" s="1227">
        <v>0</v>
      </c>
      <c r="K19" s="1225">
        <v>0</v>
      </c>
      <c r="L19" s="1225">
        <v>0</v>
      </c>
      <c r="M19" s="1225">
        <v>0</v>
      </c>
      <c r="N19" s="1220">
        <f>SUM(D19:M19)</f>
        <v>50672.160000000003</v>
      </c>
    </row>
    <row r="20" spans="1:14" s="1177" customFormat="1" ht="17.25" customHeight="1">
      <c r="A20" s="1215" t="s">
        <v>676</v>
      </c>
      <c r="B20" s="1224" t="s">
        <v>677</v>
      </c>
      <c r="C20" s="1224"/>
      <c r="D20" s="1225">
        <v>0</v>
      </c>
      <c r="E20" s="1228">
        <v>0</v>
      </c>
      <c r="F20" s="1228">
        <v>0</v>
      </c>
      <c r="G20" s="1228">
        <v>0</v>
      </c>
      <c r="H20" s="1225">
        <v>0</v>
      </c>
      <c r="I20" s="1225">
        <v>0</v>
      </c>
      <c r="J20" s="1225">
        <v>0</v>
      </c>
      <c r="K20" s="1225">
        <v>0</v>
      </c>
      <c r="L20" s="1225">
        <v>0</v>
      </c>
      <c r="M20" s="1225">
        <v>0</v>
      </c>
      <c r="N20" s="1221">
        <f>SUM(D20:K20)</f>
        <v>0</v>
      </c>
    </row>
    <row r="21" spans="1:14" s="1177" customFormat="1" ht="17.25" customHeight="1">
      <c r="A21" s="1215" t="s">
        <v>669</v>
      </c>
      <c r="B21" s="1224" t="s">
        <v>678</v>
      </c>
      <c r="C21" s="1224"/>
      <c r="D21" s="1225">
        <v>0</v>
      </c>
      <c r="E21" s="1225">
        <v>0</v>
      </c>
      <c r="F21" s="1225">
        <v>0</v>
      </c>
      <c r="G21" s="1226">
        <v>0</v>
      </c>
      <c r="H21" s="1225">
        <v>0</v>
      </c>
      <c r="I21" s="1225">
        <v>0</v>
      </c>
      <c r="J21" s="1225">
        <v>0</v>
      </c>
      <c r="K21" s="1219">
        <v>0</v>
      </c>
      <c r="L21" s="1226">
        <v>0</v>
      </c>
      <c r="M21" s="1226">
        <v>0</v>
      </c>
      <c r="N21" s="1221">
        <f>SUM(D21:M21)</f>
        <v>0</v>
      </c>
    </row>
    <row r="22" spans="1:14" s="1177" customFormat="1" ht="17.25" customHeight="1">
      <c r="A22" s="1215" t="s">
        <v>679</v>
      </c>
      <c r="B22" s="1224" t="s">
        <v>680</v>
      </c>
      <c r="C22" s="1224"/>
      <c r="D22" s="1225">
        <v>0</v>
      </c>
      <c r="E22" s="1225">
        <v>0</v>
      </c>
      <c r="F22" s="1225">
        <v>0</v>
      </c>
      <c r="G22" s="1225">
        <v>0</v>
      </c>
      <c r="H22" s="1225">
        <v>0</v>
      </c>
      <c r="I22" s="1225">
        <v>0</v>
      </c>
      <c r="J22" s="1225">
        <v>0</v>
      </c>
      <c r="K22" s="1225">
        <v>0</v>
      </c>
      <c r="L22" s="1225">
        <v>0</v>
      </c>
      <c r="M22" s="1225">
        <v>0</v>
      </c>
      <c r="N22" s="1221">
        <f>SUM(D22:K22)</f>
        <v>0</v>
      </c>
    </row>
    <row r="23" spans="1:14" s="1177" customFormat="1" ht="17.25" customHeight="1">
      <c r="A23" s="1215" t="s">
        <v>681</v>
      </c>
      <c r="B23" s="1224" t="s">
        <v>682</v>
      </c>
      <c r="C23" s="1224"/>
      <c r="D23" s="1225">
        <v>0</v>
      </c>
      <c r="E23" s="1225">
        <v>0</v>
      </c>
      <c r="F23" s="1225">
        <v>0</v>
      </c>
      <c r="G23" s="1225">
        <v>0</v>
      </c>
      <c r="H23" s="1225">
        <v>0</v>
      </c>
      <c r="I23" s="1225">
        <v>0</v>
      </c>
      <c r="J23" s="1225">
        <v>0</v>
      </c>
      <c r="K23" s="1225">
        <v>0</v>
      </c>
      <c r="L23" s="1225">
        <v>0</v>
      </c>
      <c r="M23" s="1225">
        <v>0</v>
      </c>
      <c r="N23" s="1221">
        <f>SUM(D23:K23)</f>
        <v>0</v>
      </c>
    </row>
    <row r="24" spans="1:14" s="1177" customFormat="1" ht="17.25" customHeight="1">
      <c r="A24" s="1215" t="s">
        <v>683</v>
      </c>
      <c r="B24" s="1229" t="s">
        <v>684</v>
      </c>
      <c r="C24" s="1229"/>
      <c r="D24" s="1225">
        <v>0</v>
      </c>
      <c r="E24" s="1225">
        <v>0</v>
      </c>
      <c r="F24" s="1225">
        <v>0</v>
      </c>
      <c r="G24" s="1225">
        <v>0</v>
      </c>
      <c r="H24" s="1225">
        <v>0</v>
      </c>
      <c r="I24" s="1225">
        <v>0</v>
      </c>
      <c r="J24" s="1225">
        <v>0</v>
      </c>
      <c r="K24" s="1225">
        <v>0</v>
      </c>
      <c r="L24" s="1225">
        <v>0</v>
      </c>
      <c r="M24" s="1225">
        <v>0</v>
      </c>
      <c r="N24" s="1221">
        <f>SUM(D24:K24)</f>
        <v>0</v>
      </c>
    </row>
    <row r="25" spans="1:14" s="1177" customFormat="1" ht="17.25" customHeight="1">
      <c r="A25" s="1215" t="s">
        <v>685</v>
      </c>
      <c r="B25" s="1229" t="s">
        <v>686</v>
      </c>
      <c r="C25" s="1229"/>
      <c r="D25" s="1225">
        <v>0</v>
      </c>
      <c r="E25" s="1225">
        <v>0</v>
      </c>
      <c r="F25" s="1225">
        <v>0</v>
      </c>
      <c r="G25" s="1225">
        <v>0</v>
      </c>
      <c r="H25" s="1225">
        <v>0</v>
      </c>
      <c r="I25" s="1225">
        <v>0</v>
      </c>
      <c r="J25" s="1225">
        <v>0</v>
      </c>
      <c r="K25" s="1225">
        <v>0</v>
      </c>
      <c r="L25" s="1225">
        <v>0</v>
      </c>
      <c r="M25" s="1225">
        <v>0</v>
      </c>
      <c r="N25" s="1221">
        <f>SUM(D25:K25)</f>
        <v>0</v>
      </c>
    </row>
    <row r="26" spans="1:14" s="1233" customFormat="1" ht="15.75" customHeight="1">
      <c r="A26" s="1210" t="s">
        <v>687</v>
      </c>
      <c r="B26" s="1230" t="s">
        <v>489</v>
      </c>
      <c r="C26" s="1230"/>
      <c r="D26" s="1231">
        <f t="shared" ref="D26:N26" si="4">SUM(D27)</f>
        <v>0</v>
      </c>
      <c r="E26" s="1231">
        <f t="shared" si="4"/>
        <v>0</v>
      </c>
      <c r="F26" s="1231">
        <f t="shared" si="4"/>
        <v>0</v>
      </c>
      <c r="G26" s="1231">
        <f t="shared" si="4"/>
        <v>0</v>
      </c>
      <c r="H26" s="1231">
        <f t="shared" si="4"/>
        <v>0</v>
      </c>
      <c r="I26" s="1231">
        <f t="shared" si="4"/>
        <v>0</v>
      </c>
      <c r="J26" s="1231">
        <f t="shared" si="4"/>
        <v>0</v>
      </c>
      <c r="K26" s="1231">
        <f t="shared" si="4"/>
        <v>0</v>
      </c>
      <c r="L26" s="1231">
        <f t="shared" si="4"/>
        <v>0</v>
      </c>
      <c r="M26" s="1231">
        <f t="shared" si="4"/>
        <v>0</v>
      </c>
      <c r="N26" s="1232">
        <f t="shared" si="4"/>
        <v>0</v>
      </c>
    </row>
    <row r="27" spans="1:14" s="1177" customFormat="1" ht="17.25" customHeight="1">
      <c r="A27" s="1215" t="s">
        <v>597</v>
      </c>
      <c r="B27" s="1229" t="s">
        <v>688</v>
      </c>
      <c r="C27" s="1229"/>
      <c r="D27" s="1218">
        <v>0</v>
      </c>
      <c r="E27" s="1218">
        <v>0</v>
      </c>
      <c r="F27" s="1218">
        <v>0</v>
      </c>
      <c r="G27" s="1218">
        <v>0</v>
      </c>
      <c r="H27" s="1218">
        <v>0</v>
      </c>
      <c r="I27" s="1218">
        <v>0</v>
      </c>
      <c r="J27" s="1218">
        <v>0</v>
      </c>
      <c r="K27" s="1218">
        <v>0</v>
      </c>
      <c r="L27" s="1218">
        <v>0</v>
      </c>
      <c r="M27" s="1218">
        <v>0</v>
      </c>
      <c r="N27" s="1221">
        <f>SUM(D27:K27)</f>
        <v>0</v>
      </c>
    </row>
    <row r="28" spans="1:14" s="1233" customFormat="1" ht="15.75" customHeight="1">
      <c r="A28" s="1210" t="s">
        <v>689</v>
      </c>
      <c r="B28" s="1230" t="s">
        <v>507</v>
      </c>
      <c r="C28" s="1230"/>
      <c r="D28" s="1231">
        <f t="shared" ref="D28:N28" si="5">SUM(D29)</f>
        <v>0</v>
      </c>
      <c r="E28" s="1231">
        <f t="shared" si="5"/>
        <v>0</v>
      </c>
      <c r="F28" s="1231">
        <f t="shared" si="5"/>
        <v>0</v>
      </c>
      <c r="G28" s="1231">
        <f t="shared" si="5"/>
        <v>0</v>
      </c>
      <c r="H28" s="1231">
        <f t="shared" si="5"/>
        <v>0</v>
      </c>
      <c r="I28" s="1231">
        <f t="shared" si="5"/>
        <v>0</v>
      </c>
      <c r="J28" s="1231">
        <f t="shared" si="5"/>
        <v>0</v>
      </c>
      <c r="K28" s="1231">
        <f t="shared" si="5"/>
        <v>0</v>
      </c>
      <c r="L28" s="1231">
        <f t="shared" si="5"/>
        <v>0</v>
      </c>
      <c r="M28" s="1231">
        <f t="shared" si="5"/>
        <v>0</v>
      </c>
      <c r="N28" s="1232">
        <f t="shared" si="5"/>
        <v>0</v>
      </c>
    </row>
    <row r="29" spans="1:14" s="1177" customFormat="1" ht="17.25" customHeight="1">
      <c r="A29" s="1215" t="s">
        <v>599</v>
      </c>
      <c r="B29" s="1229" t="s">
        <v>507</v>
      </c>
      <c r="C29" s="1229"/>
      <c r="D29" s="1234">
        <v>0</v>
      </c>
      <c r="E29" s="1234">
        <v>0</v>
      </c>
      <c r="F29" s="1234">
        <v>0</v>
      </c>
      <c r="G29" s="1234">
        <v>0</v>
      </c>
      <c r="H29" s="1234">
        <v>0</v>
      </c>
      <c r="I29" s="1234">
        <v>0</v>
      </c>
      <c r="J29" s="1234">
        <v>0</v>
      </c>
      <c r="K29" s="1234">
        <v>0</v>
      </c>
      <c r="L29" s="1234">
        <v>0</v>
      </c>
      <c r="M29" s="1234">
        <v>0</v>
      </c>
      <c r="N29" s="1235">
        <f>SUM(D29:K29)</f>
        <v>0</v>
      </c>
    </row>
    <row r="30" spans="1:14" s="1223" customFormat="1" ht="17.25" customHeight="1">
      <c r="A30" s="1210" t="s">
        <v>690</v>
      </c>
      <c r="B30" s="1230" t="s">
        <v>691</v>
      </c>
      <c r="C30" s="1230"/>
      <c r="D30" s="1231">
        <f t="shared" ref="D30:N30" si="6">SUM(D31)</f>
        <v>0</v>
      </c>
      <c r="E30" s="1231">
        <f t="shared" si="6"/>
        <v>0</v>
      </c>
      <c r="F30" s="1231">
        <f t="shared" si="6"/>
        <v>0</v>
      </c>
      <c r="G30" s="1231">
        <f t="shared" si="6"/>
        <v>0</v>
      </c>
      <c r="H30" s="1231">
        <f t="shared" si="6"/>
        <v>0</v>
      </c>
      <c r="I30" s="1231">
        <f t="shared" si="6"/>
        <v>0</v>
      </c>
      <c r="J30" s="1231">
        <f t="shared" si="6"/>
        <v>0</v>
      </c>
      <c r="K30" s="1231">
        <f t="shared" si="6"/>
        <v>0</v>
      </c>
      <c r="L30" s="1231">
        <f t="shared" si="6"/>
        <v>0</v>
      </c>
      <c r="M30" s="1231">
        <f t="shared" si="6"/>
        <v>0</v>
      </c>
      <c r="N30" s="1232">
        <f t="shared" si="6"/>
        <v>0</v>
      </c>
    </row>
    <row r="31" spans="1:14" s="1177" customFormat="1" ht="16.5" customHeight="1">
      <c r="A31" s="1215" t="s">
        <v>599</v>
      </c>
      <c r="B31" s="1229" t="s">
        <v>692</v>
      </c>
      <c r="C31" s="1229"/>
      <c r="D31" s="1234">
        <v>0</v>
      </c>
      <c r="E31" s="1234">
        <v>0</v>
      </c>
      <c r="F31" s="1234">
        <v>0</v>
      </c>
      <c r="G31" s="1234">
        <v>0</v>
      </c>
      <c r="H31" s="1234">
        <v>0</v>
      </c>
      <c r="I31" s="1234">
        <v>0</v>
      </c>
      <c r="J31" s="1234">
        <v>0</v>
      </c>
      <c r="K31" s="1234">
        <v>0</v>
      </c>
      <c r="L31" s="1234">
        <v>0</v>
      </c>
      <c r="M31" s="1234">
        <v>0</v>
      </c>
      <c r="N31" s="1235">
        <f>SUM(D31:K31)</f>
        <v>0</v>
      </c>
    </row>
    <row r="32" spans="1:14" s="1177" customFormat="1" ht="17.25" customHeight="1">
      <c r="A32" s="1215" t="s">
        <v>597</v>
      </c>
      <c r="B32" s="1229" t="s">
        <v>173</v>
      </c>
      <c r="C32" s="1229"/>
      <c r="D32" s="1234">
        <v>0</v>
      </c>
      <c r="E32" s="1234">
        <v>0</v>
      </c>
      <c r="F32" s="1234">
        <v>0</v>
      </c>
      <c r="G32" s="1234">
        <v>0</v>
      </c>
      <c r="H32" s="1234">
        <v>0</v>
      </c>
      <c r="I32" s="1234">
        <v>0</v>
      </c>
      <c r="J32" s="1234">
        <v>0</v>
      </c>
      <c r="K32" s="1234">
        <v>0</v>
      </c>
      <c r="L32" s="1234">
        <v>0</v>
      </c>
      <c r="M32" s="1234">
        <v>0</v>
      </c>
      <c r="N32" s="1235">
        <f>SUM(D32:K32)</f>
        <v>0</v>
      </c>
    </row>
    <row r="33" spans="1:14" s="1233" customFormat="1" ht="17.25" customHeight="1">
      <c r="A33" s="1210" t="s">
        <v>693</v>
      </c>
      <c r="B33" s="1230" t="s">
        <v>694</v>
      </c>
      <c r="C33" s="1230"/>
      <c r="D33" s="1231">
        <f t="shared" ref="D33:N33" si="7">SUM(D34)</f>
        <v>0</v>
      </c>
      <c r="E33" s="1231">
        <f t="shared" si="7"/>
        <v>0</v>
      </c>
      <c r="F33" s="1231">
        <f t="shared" si="7"/>
        <v>0</v>
      </c>
      <c r="G33" s="1231">
        <f t="shared" si="7"/>
        <v>0</v>
      </c>
      <c r="H33" s="1231">
        <f t="shared" si="7"/>
        <v>0</v>
      </c>
      <c r="I33" s="1231">
        <f t="shared" si="7"/>
        <v>0</v>
      </c>
      <c r="J33" s="1231">
        <f t="shared" si="7"/>
        <v>0</v>
      </c>
      <c r="K33" s="1231">
        <f t="shared" si="7"/>
        <v>0</v>
      </c>
      <c r="L33" s="1231">
        <f t="shared" si="7"/>
        <v>0</v>
      </c>
      <c r="M33" s="1231">
        <f t="shared" si="7"/>
        <v>0</v>
      </c>
      <c r="N33" s="1232">
        <f t="shared" si="7"/>
        <v>0</v>
      </c>
    </row>
    <row r="34" spans="1:14" s="1177" customFormat="1" ht="19.5" customHeight="1">
      <c r="A34" s="1215" t="s">
        <v>635</v>
      </c>
      <c r="B34" s="1229" t="s">
        <v>692</v>
      </c>
      <c r="C34" s="1229"/>
      <c r="D34" s="1218">
        <v>0</v>
      </c>
      <c r="E34" s="1218">
        <v>0</v>
      </c>
      <c r="F34" s="1218">
        <v>0</v>
      </c>
      <c r="G34" s="1218">
        <v>0</v>
      </c>
      <c r="H34" s="1218">
        <v>0</v>
      </c>
      <c r="I34" s="1218">
        <v>0</v>
      </c>
      <c r="J34" s="1218">
        <v>0</v>
      </c>
      <c r="K34" s="1218">
        <v>0</v>
      </c>
      <c r="L34" s="1218">
        <v>0</v>
      </c>
      <c r="M34" s="1218">
        <v>0</v>
      </c>
      <c r="N34" s="1221">
        <f>SUM(D34:K34)</f>
        <v>0</v>
      </c>
    </row>
    <row r="35" spans="1:14" s="1177" customFormat="1" ht="19.5" customHeight="1" thickBot="1">
      <c r="A35" s="1236" t="s">
        <v>599</v>
      </c>
      <c r="B35" s="1237" t="s">
        <v>173</v>
      </c>
      <c r="C35" s="1237"/>
      <c r="D35" s="1238">
        <v>0</v>
      </c>
      <c r="E35" s="1238">
        <v>0</v>
      </c>
      <c r="F35" s="1238">
        <v>0</v>
      </c>
      <c r="G35" s="1238">
        <v>0</v>
      </c>
      <c r="H35" s="1238">
        <v>0</v>
      </c>
      <c r="I35" s="1238">
        <v>0</v>
      </c>
      <c r="J35" s="1238">
        <v>0</v>
      </c>
      <c r="K35" s="1238">
        <v>0</v>
      </c>
      <c r="L35" s="1238">
        <v>0</v>
      </c>
      <c r="M35" s="1238">
        <v>0</v>
      </c>
      <c r="N35" s="1239">
        <f>SUM(D35:K35)</f>
        <v>0</v>
      </c>
    </row>
    <row r="36" spans="1:14" s="1241" customFormat="1" ht="11.25" customHeight="1">
      <c r="A36" s="1240"/>
      <c r="D36" s="1242"/>
    </row>
    <row r="37" spans="1:14" s="1243" customFormat="1" ht="12.75" customHeight="1">
      <c r="A37" s="1243" t="s">
        <v>620</v>
      </c>
      <c r="D37" s="1244"/>
      <c r="E37" s="1245"/>
    </row>
    <row r="38" spans="1:14" s="1247" customFormat="1" ht="11.25" customHeight="1">
      <c r="A38" s="1246"/>
      <c r="B38" s="1243"/>
      <c r="D38" s="1248"/>
      <c r="E38" s="1249"/>
    </row>
    <row r="39" spans="1:14" ht="9" customHeight="1">
      <c r="B39" s="1251"/>
      <c r="C39" s="1251"/>
    </row>
    <row r="40" spans="1:14" s="1184" customFormat="1" ht="12.75">
      <c r="A40" s="1008" t="s">
        <v>695</v>
      </c>
      <c r="B40" s="1014"/>
      <c r="C40" s="1008" t="s">
        <v>696</v>
      </c>
      <c r="D40" s="1253"/>
      <c r="E40" s="1253"/>
    </row>
    <row r="41" spans="1:14" s="1184" customFormat="1" ht="12.75" customHeight="1">
      <c r="A41" s="1254" t="s">
        <v>697</v>
      </c>
      <c r="B41" s="1254"/>
      <c r="C41" s="1008" t="s">
        <v>624</v>
      </c>
      <c r="D41" s="1175"/>
      <c r="E41" s="1175"/>
    </row>
    <row r="42" spans="1:14">
      <c r="B42" s="1251"/>
      <c r="C42" s="1251"/>
    </row>
    <row r="43" spans="1:14">
      <c r="B43" s="1251"/>
      <c r="C43" s="1251"/>
    </row>
    <row r="44" spans="1:14">
      <c r="B44" s="1251"/>
      <c r="C44" s="1251"/>
    </row>
    <row r="45" spans="1:14">
      <c r="B45" s="1251"/>
      <c r="C45" s="1251"/>
    </row>
    <row r="46" spans="1:14">
      <c r="B46" s="1251"/>
      <c r="C46" s="1251"/>
    </row>
    <row r="47" spans="1:14">
      <c r="B47" s="1251"/>
      <c r="C47" s="1251"/>
    </row>
    <row r="48" spans="1:14">
      <c r="B48" s="1251"/>
      <c r="C48" s="1251"/>
    </row>
    <row r="49" spans="2:3">
      <c r="B49" s="1251"/>
      <c r="C49" s="1251"/>
    </row>
    <row r="50" spans="2:3">
      <c r="B50" s="1251"/>
      <c r="C50" s="1251"/>
    </row>
    <row r="51" spans="2:3">
      <c r="B51" s="1251"/>
      <c r="C51" s="1251"/>
    </row>
    <row r="52" spans="2:3">
      <c r="B52" s="1251"/>
      <c r="C52" s="1251"/>
    </row>
    <row r="53" spans="2:3">
      <c r="B53" s="1251"/>
      <c r="C53" s="1251"/>
    </row>
    <row r="54" spans="2:3">
      <c r="B54" s="1251"/>
      <c r="C54" s="1251"/>
    </row>
    <row r="55" spans="2:3">
      <c r="B55" s="1251"/>
      <c r="C55" s="1251"/>
    </row>
    <row r="56" spans="2:3">
      <c r="B56" s="1251"/>
      <c r="C56" s="1251"/>
    </row>
    <row r="57" spans="2:3">
      <c r="B57" s="1251"/>
      <c r="C57" s="1251"/>
    </row>
    <row r="58" spans="2:3">
      <c r="B58" s="1251"/>
      <c r="C58" s="1251"/>
    </row>
    <row r="59" spans="2:3">
      <c r="B59" s="1251"/>
      <c r="C59" s="1251"/>
    </row>
    <row r="60" spans="2:3">
      <c r="B60" s="1251"/>
      <c r="C60" s="1251"/>
    </row>
    <row r="61" spans="2:3">
      <c r="B61" s="1251"/>
      <c r="C61" s="1251"/>
    </row>
    <row r="62" spans="2:3">
      <c r="B62" s="1251"/>
      <c r="C62" s="1251"/>
    </row>
    <row r="63" spans="2:3">
      <c r="B63" s="1251"/>
      <c r="C63" s="1251"/>
    </row>
    <row r="64" spans="2:3">
      <c r="B64" s="1251"/>
      <c r="C64" s="1251"/>
    </row>
    <row r="65" spans="2:3">
      <c r="B65" s="1251"/>
      <c r="C65" s="1251"/>
    </row>
    <row r="66" spans="2:3">
      <c r="B66" s="1251"/>
      <c r="C66" s="1251"/>
    </row>
    <row r="67" spans="2:3">
      <c r="B67" s="1251"/>
      <c r="C67" s="1251"/>
    </row>
    <row r="68" spans="2:3">
      <c r="B68" s="1251"/>
      <c r="C68" s="1251"/>
    </row>
    <row r="69" spans="2:3">
      <c r="B69" s="1251"/>
      <c r="C69" s="1251"/>
    </row>
    <row r="70" spans="2:3">
      <c r="B70" s="1251"/>
      <c r="C70" s="1251"/>
    </row>
    <row r="71" spans="2:3">
      <c r="B71" s="1251"/>
      <c r="C71" s="1251"/>
    </row>
    <row r="72" spans="2:3">
      <c r="B72" s="1251"/>
      <c r="C72" s="1251"/>
    </row>
    <row r="73" spans="2:3">
      <c r="B73" s="1251"/>
      <c r="C73" s="1251"/>
    </row>
    <row r="74" spans="2:3">
      <c r="B74" s="1251"/>
      <c r="C74" s="1251"/>
    </row>
    <row r="75" spans="2:3">
      <c r="B75" s="1251"/>
      <c r="C75" s="1251"/>
    </row>
    <row r="76" spans="2:3">
      <c r="B76" s="1251"/>
      <c r="C76" s="1251"/>
    </row>
    <row r="77" spans="2:3">
      <c r="B77" s="1251"/>
      <c r="C77" s="1251"/>
    </row>
    <row r="78" spans="2:3">
      <c r="B78" s="1251"/>
      <c r="C78" s="1251"/>
    </row>
    <row r="79" spans="2:3">
      <c r="B79" s="1251"/>
      <c r="C79" s="1251"/>
    </row>
    <row r="80" spans="2:3">
      <c r="B80" s="1251"/>
      <c r="C80" s="1251"/>
    </row>
    <row r="81" spans="2:3">
      <c r="B81" s="1251"/>
      <c r="C81" s="1251"/>
    </row>
    <row r="82" spans="2:3">
      <c r="B82" s="1251"/>
      <c r="C82" s="1251"/>
    </row>
    <row r="83" spans="2:3">
      <c r="B83" s="1251"/>
      <c r="C83" s="1251"/>
    </row>
    <row r="84" spans="2:3">
      <c r="B84" s="1251"/>
      <c r="C84" s="1251"/>
    </row>
    <row r="85" spans="2:3">
      <c r="B85" s="1251"/>
      <c r="C85" s="1251"/>
    </row>
    <row r="86" spans="2:3">
      <c r="B86" s="1251"/>
      <c r="C86" s="1251"/>
    </row>
    <row r="87" spans="2:3">
      <c r="B87" s="1251"/>
      <c r="C87" s="1251"/>
    </row>
    <row r="88" spans="2:3">
      <c r="B88" s="1251"/>
      <c r="C88" s="1251"/>
    </row>
    <row r="89" spans="2:3">
      <c r="B89" s="1251"/>
      <c r="C89" s="1251"/>
    </row>
    <row r="90" spans="2:3">
      <c r="B90" s="1251"/>
      <c r="C90" s="1251"/>
    </row>
    <row r="91" spans="2:3">
      <c r="B91" s="1251"/>
      <c r="C91" s="1251"/>
    </row>
    <row r="92" spans="2:3">
      <c r="B92" s="1251"/>
      <c r="C92" s="1251"/>
    </row>
    <row r="93" spans="2:3">
      <c r="B93" s="1251"/>
      <c r="C93" s="1251"/>
    </row>
    <row r="94" spans="2:3">
      <c r="B94" s="1251"/>
      <c r="C94" s="1251"/>
    </row>
    <row r="95" spans="2:3">
      <c r="B95" s="1251"/>
      <c r="C95" s="1251"/>
    </row>
    <row r="96" spans="2:3">
      <c r="B96" s="1251"/>
      <c r="C96" s="1251"/>
    </row>
    <row r="97" spans="2:3">
      <c r="B97" s="1251"/>
      <c r="C97" s="1251"/>
    </row>
    <row r="98" spans="2:3">
      <c r="B98" s="1251"/>
      <c r="C98" s="1251"/>
    </row>
    <row r="99" spans="2:3">
      <c r="B99" s="1251"/>
      <c r="C99" s="1251"/>
    </row>
    <row r="100" spans="2:3">
      <c r="B100" s="1251"/>
      <c r="C100" s="1251"/>
    </row>
    <row r="101" spans="2:3">
      <c r="B101" s="1251"/>
      <c r="C101" s="1251"/>
    </row>
    <row r="102" spans="2:3">
      <c r="B102" s="1251"/>
      <c r="C102" s="1251"/>
    </row>
    <row r="103" spans="2:3">
      <c r="B103" s="1251"/>
      <c r="C103" s="1251"/>
    </row>
    <row r="104" spans="2:3">
      <c r="B104" s="1251"/>
      <c r="C104" s="1251"/>
    </row>
    <row r="105" spans="2:3">
      <c r="B105" s="1251"/>
      <c r="C105" s="1251"/>
    </row>
    <row r="106" spans="2:3">
      <c r="B106" s="1251"/>
      <c r="C106" s="1251"/>
    </row>
    <row r="107" spans="2:3">
      <c r="B107" s="1251"/>
      <c r="C107" s="1251"/>
    </row>
    <row r="108" spans="2:3">
      <c r="B108" s="1251"/>
      <c r="C108" s="1251"/>
    </row>
    <row r="109" spans="2:3">
      <c r="B109" s="1251"/>
      <c r="C109" s="1251"/>
    </row>
    <row r="110" spans="2:3">
      <c r="B110" s="1251"/>
      <c r="C110" s="1251"/>
    </row>
    <row r="111" spans="2:3">
      <c r="B111" s="1251"/>
      <c r="C111" s="1251"/>
    </row>
    <row r="112" spans="2:3">
      <c r="B112" s="1251"/>
      <c r="C112" s="1251"/>
    </row>
    <row r="113" spans="2:3">
      <c r="B113" s="1251"/>
      <c r="C113" s="1251"/>
    </row>
    <row r="114" spans="2:3">
      <c r="B114" s="1251"/>
      <c r="C114" s="1251"/>
    </row>
    <row r="115" spans="2:3">
      <c r="B115" s="1251"/>
      <c r="C115" s="1251"/>
    </row>
    <row r="116" spans="2:3">
      <c r="B116" s="1251"/>
      <c r="C116" s="1251"/>
    </row>
    <row r="117" spans="2:3">
      <c r="B117" s="1251"/>
      <c r="C117" s="1251"/>
    </row>
    <row r="118" spans="2:3">
      <c r="B118" s="1251"/>
      <c r="C118" s="1251"/>
    </row>
    <row r="119" spans="2:3">
      <c r="B119" s="1251"/>
      <c r="C119" s="1251"/>
    </row>
    <row r="120" spans="2:3">
      <c r="B120" s="1251"/>
      <c r="C120" s="1251"/>
    </row>
    <row r="121" spans="2:3">
      <c r="B121" s="1251"/>
      <c r="C121" s="1251"/>
    </row>
    <row r="122" spans="2:3">
      <c r="B122" s="1251"/>
      <c r="C122" s="1251"/>
    </row>
    <row r="123" spans="2:3">
      <c r="B123" s="1251"/>
      <c r="C123" s="1251"/>
    </row>
    <row r="124" spans="2:3">
      <c r="B124" s="1251"/>
      <c r="C124" s="1251"/>
    </row>
    <row r="125" spans="2:3">
      <c r="B125" s="1251"/>
      <c r="C125" s="1251"/>
    </row>
    <row r="126" spans="2:3">
      <c r="B126" s="1251"/>
      <c r="C126" s="1251"/>
    </row>
    <row r="127" spans="2:3">
      <c r="B127" s="1251"/>
      <c r="C127" s="1251"/>
    </row>
    <row r="128" spans="2:3">
      <c r="B128" s="1251"/>
      <c r="C128" s="1251"/>
    </row>
    <row r="129" spans="2:3">
      <c r="B129" s="1251"/>
      <c r="C129" s="1251"/>
    </row>
    <row r="130" spans="2:3">
      <c r="B130" s="1251"/>
      <c r="C130" s="1251"/>
    </row>
  </sheetData>
  <mergeCells count="37">
    <mergeCell ref="A41:B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7:C7"/>
    <mergeCell ref="A8:A10"/>
    <mergeCell ref="B8:C8"/>
    <mergeCell ref="B9:C9"/>
    <mergeCell ref="B10:C10"/>
    <mergeCell ref="B11:C11"/>
    <mergeCell ref="A1:B1"/>
    <mergeCell ref="A2:B2"/>
    <mergeCell ref="G2:N2"/>
    <mergeCell ref="A3:B3"/>
    <mergeCell ref="A5:B5"/>
    <mergeCell ref="A6:N6"/>
  </mergeCells>
  <pageMargins left="0.2" right="0.19" top="0.25" bottom="0.28999999999999998" header="0.18" footer="0.18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9F6C2-9CFA-473C-963F-D7E705153147}">
  <sheetPr>
    <pageSetUpPr fitToPage="1"/>
  </sheetPr>
  <dimension ref="A1:J25"/>
  <sheetViews>
    <sheetView zoomScaleNormal="100" workbookViewId="0">
      <selection activeCell="I19" sqref="I19"/>
    </sheetView>
  </sheetViews>
  <sheetFormatPr defaultColWidth="9.140625" defaultRowHeight="12.75"/>
  <cols>
    <col min="1" max="1" width="6.85546875" style="1184" customWidth="1"/>
    <col min="2" max="2" width="29.5703125" style="1184" customWidth="1"/>
    <col min="3" max="3" width="26.7109375" style="1184" customWidth="1"/>
    <col min="4" max="4" width="15.28515625" style="1184" customWidth="1"/>
    <col min="5" max="5" width="16.7109375" style="1184" customWidth="1"/>
    <col min="6" max="6" width="17.42578125" style="1184" customWidth="1"/>
    <col min="7" max="7" width="14.5703125" style="1184" customWidth="1"/>
    <col min="8" max="8" width="12.7109375" style="1184" customWidth="1"/>
    <col min="9" max="9" width="22.5703125" style="1184" customWidth="1"/>
    <col min="10" max="10" width="2.140625" style="1184" customWidth="1"/>
    <col min="11" max="16384" width="9.140625" style="1184"/>
  </cols>
  <sheetData>
    <row r="1" spans="1:10" s="1177" customFormat="1" ht="15">
      <c r="A1" s="983" t="s">
        <v>700</v>
      </c>
      <c r="B1" s="983"/>
      <c r="E1" s="1255"/>
      <c r="G1" s="1256" t="s">
        <v>701</v>
      </c>
    </row>
    <row r="2" spans="1:10" s="1177" customFormat="1" ht="57.75" customHeight="1">
      <c r="A2" s="1257" t="s">
        <v>580</v>
      </c>
      <c r="B2" s="1257"/>
      <c r="C2" s="1258"/>
      <c r="D2" s="1258"/>
      <c r="E2" s="1258"/>
      <c r="F2" s="1258"/>
      <c r="G2" s="987" t="s">
        <v>627</v>
      </c>
      <c r="H2" s="1102"/>
      <c r="I2" s="1102"/>
      <c r="J2" s="1259"/>
    </row>
    <row r="3" spans="1:10" s="1182" customFormat="1" ht="13.5">
      <c r="A3" s="1181" t="s">
        <v>653</v>
      </c>
      <c r="B3" s="1181"/>
    </row>
    <row r="4" spans="1:10" ht="13.5">
      <c r="A4" s="1183" t="s">
        <v>654</v>
      </c>
      <c r="B4" s="1183"/>
    </row>
    <row r="5" spans="1:10" ht="13.5">
      <c r="A5" s="1185" t="s">
        <v>584</v>
      </c>
      <c r="B5" s="1185"/>
      <c r="H5" s="1186"/>
    </row>
    <row r="6" spans="1:10" ht="73.5" customHeight="1">
      <c r="A6" s="1260" t="s">
        <v>702</v>
      </c>
      <c r="B6" s="1260"/>
      <c r="C6" s="1260"/>
      <c r="D6" s="1260"/>
      <c r="E6" s="1260"/>
      <c r="F6" s="1260"/>
      <c r="G6" s="1260"/>
      <c r="H6" s="1260"/>
      <c r="I6" s="1260"/>
    </row>
    <row r="7" spans="1:10" s="1195" customFormat="1" ht="37.5" customHeight="1" thickBot="1">
      <c r="A7" s="1261"/>
      <c r="B7" s="1261"/>
      <c r="C7" s="1261"/>
      <c r="D7" s="1261"/>
      <c r="E7" s="1261"/>
      <c r="F7" s="1261"/>
      <c r="G7" s="1261"/>
      <c r="H7" s="1261"/>
    </row>
    <row r="8" spans="1:10" s="1268" customFormat="1" ht="44.45" customHeight="1" thickBot="1">
      <c r="A8" s="1262" t="s">
        <v>703</v>
      </c>
      <c r="B8" s="1263"/>
      <c r="C8" s="1264"/>
      <c r="D8" s="1265" t="s">
        <v>704</v>
      </c>
      <c r="E8" s="1265" t="s">
        <v>705</v>
      </c>
      <c r="F8" s="1265" t="s">
        <v>549</v>
      </c>
      <c r="G8" s="1265" t="s">
        <v>591</v>
      </c>
      <c r="H8" s="1266" t="s">
        <v>706</v>
      </c>
      <c r="I8" s="1267" t="s">
        <v>592</v>
      </c>
    </row>
    <row r="9" spans="1:10" s="984" customFormat="1" ht="13.5" customHeight="1">
      <c r="A9" s="1269"/>
      <c r="B9" s="1270"/>
      <c r="C9" s="1270"/>
      <c r="D9" s="1271">
        <v>1</v>
      </c>
      <c r="E9" s="1271">
        <v>2</v>
      </c>
      <c r="F9" s="1272">
        <v>3</v>
      </c>
      <c r="G9" s="1272">
        <v>4</v>
      </c>
      <c r="H9" s="1273" t="s">
        <v>707</v>
      </c>
      <c r="I9" s="1274"/>
    </row>
    <row r="10" spans="1:10" s="1282" customFormat="1" ht="27" customHeight="1">
      <c r="A10" s="1275">
        <v>1</v>
      </c>
      <c r="B10" s="1276" t="s">
        <v>708</v>
      </c>
      <c r="C10" s="1277"/>
      <c r="D10" s="1278">
        <f>SUM(D11:D13)</f>
        <v>0</v>
      </c>
      <c r="E10" s="1278">
        <f>SUM(E11:E13)</f>
        <v>0</v>
      </c>
      <c r="F10" s="1279"/>
      <c r="G10" s="1280"/>
      <c r="H10" s="1280"/>
      <c r="I10" s="1281">
        <f>SUM(D10:H10)</f>
        <v>0</v>
      </c>
    </row>
    <row r="11" spans="1:10" s="984" customFormat="1" ht="27" customHeight="1">
      <c r="A11" s="1283" t="s">
        <v>709</v>
      </c>
      <c r="B11" s="1284" t="s">
        <v>710</v>
      </c>
      <c r="C11" s="1285"/>
      <c r="D11" s="1286">
        <v>0</v>
      </c>
      <c r="E11" s="1286">
        <v>0</v>
      </c>
      <c r="F11" s="1287"/>
      <c r="G11" s="1287"/>
      <c r="H11" s="1287"/>
      <c r="I11" s="1288">
        <f>SUM(D11:H11)</f>
        <v>0</v>
      </c>
    </row>
    <row r="12" spans="1:10" s="984" customFormat="1" ht="27" customHeight="1">
      <c r="A12" s="1283" t="s">
        <v>711</v>
      </c>
      <c r="B12" s="1289" t="s">
        <v>712</v>
      </c>
      <c r="C12" s="1290"/>
      <c r="D12" s="1291">
        <v>0</v>
      </c>
      <c r="E12" s="1286">
        <v>0</v>
      </c>
      <c r="F12" s="1287"/>
      <c r="G12" s="1287"/>
      <c r="H12" s="1287"/>
      <c r="I12" s="1288">
        <f t="shared" ref="I12:I13" si="0">SUM(D12:H12)</f>
        <v>0</v>
      </c>
    </row>
    <row r="13" spans="1:10" s="984" customFormat="1" ht="27" customHeight="1">
      <c r="A13" s="1283" t="s">
        <v>713</v>
      </c>
      <c r="B13" s="1284" t="s">
        <v>714</v>
      </c>
      <c r="C13" s="1285"/>
      <c r="D13" s="1286">
        <v>0</v>
      </c>
      <c r="E13" s="1286">
        <v>0</v>
      </c>
      <c r="F13" s="1287"/>
      <c r="G13" s="1287"/>
      <c r="H13" s="1287"/>
      <c r="I13" s="1288">
        <f t="shared" si="0"/>
        <v>0</v>
      </c>
    </row>
    <row r="14" spans="1:10" s="1282" customFormat="1" ht="27" customHeight="1">
      <c r="A14" s="1275">
        <v>2</v>
      </c>
      <c r="B14" s="1276" t="s">
        <v>715</v>
      </c>
      <c r="C14" s="1276"/>
      <c r="D14" s="1278">
        <f>SUM(D15:D17)</f>
        <v>0</v>
      </c>
      <c r="E14" s="1278">
        <f>SUM(E15:E17)</f>
        <v>0</v>
      </c>
      <c r="F14" s="1279"/>
      <c r="G14" s="1280"/>
      <c r="H14" s="1280"/>
      <c r="I14" s="1281">
        <f>SUM(D14:H14)</f>
        <v>0</v>
      </c>
    </row>
    <row r="15" spans="1:10" s="984" customFormat="1" ht="42" customHeight="1">
      <c r="A15" s="1283" t="s">
        <v>716</v>
      </c>
      <c r="B15" s="1284" t="s">
        <v>717</v>
      </c>
      <c r="C15" s="1285"/>
      <c r="D15" s="1286">
        <v>0</v>
      </c>
      <c r="E15" s="1286">
        <v>0</v>
      </c>
      <c r="F15" s="1287"/>
      <c r="G15" s="1287"/>
      <c r="H15" s="1287"/>
      <c r="I15" s="1288">
        <f t="shared" ref="I15:I17" si="1">SUM(D15:H15)</f>
        <v>0</v>
      </c>
    </row>
    <row r="16" spans="1:10" s="984" customFormat="1" ht="30" customHeight="1">
      <c r="A16" s="1292" t="s">
        <v>718</v>
      </c>
      <c r="B16" s="1289" t="s">
        <v>719</v>
      </c>
      <c r="C16" s="1290"/>
      <c r="D16" s="1293">
        <v>0</v>
      </c>
      <c r="E16" s="1293">
        <v>0</v>
      </c>
      <c r="F16" s="1294"/>
      <c r="G16" s="1294"/>
      <c r="H16" s="1294"/>
      <c r="I16" s="1288">
        <f t="shared" si="1"/>
        <v>0</v>
      </c>
    </row>
    <row r="17" spans="1:9" s="984" customFormat="1" ht="33" customHeight="1" thickBot="1">
      <c r="A17" s="1295" t="s">
        <v>720</v>
      </c>
      <c r="B17" s="1296" t="s">
        <v>721</v>
      </c>
      <c r="C17" s="1296"/>
      <c r="D17" s="1297">
        <v>0</v>
      </c>
      <c r="E17" s="1297">
        <v>0</v>
      </c>
      <c r="F17" s="1298"/>
      <c r="G17" s="1298"/>
      <c r="H17" s="1298"/>
      <c r="I17" s="1299">
        <f t="shared" si="1"/>
        <v>0</v>
      </c>
    </row>
    <row r="18" spans="1:9" s="984" customFormat="1" ht="13.5"/>
    <row r="19" spans="1:9" s="1091" customFormat="1" ht="13.5">
      <c r="A19" s="1082" t="s">
        <v>620</v>
      </c>
      <c r="B19" s="1082"/>
      <c r="C19" s="1092"/>
      <c r="D19" s="1092"/>
      <c r="F19" s="1300"/>
    </row>
    <row r="20" spans="1:9" s="1091" customFormat="1" ht="43.5" customHeight="1">
      <c r="A20" s="1301"/>
      <c r="B20" s="1302"/>
      <c r="C20" s="1302"/>
      <c r="D20" s="1302"/>
      <c r="E20" s="1302"/>
    </row>
    <row r="21" spans="1:9" s="1209" customFormat="1" ht="14.25" customHeight="1">
      <c r="A21" s="1303"/>
      <c r="B21" s="1304"/>
      <c r="C21" s="1304"/>
      <c r="D21" s="1304"/>
      <c r="E21" s="1304"/>
    </row>
    <row r="22" spans="1:9" s="1209" customFormat="1">
      <c r="B22" s="1243"/>
      <c r="D22" s="1305"/>
      <c r="E22" s="1305"/>
    </row>
    <row r="23" spans="1:9" ht="61.5" customHeight="1"/>
    <row r="24" spans="1:9">
      <c r="A24" s="1014" t="s">
        <v>722</v>
      </c>
      <c r="B24" s="1014"/>
      <c r="E24" s="1008" t="s">
        <v>696</v>
      </c>
      <c r="G24" s="1306"/>
      <c r="H24" s="1253"/>
    </row>
    <row r="25" spans="1:9">
      <c r="A25" s="1254" t="s">
        <v>623</v>
      </c>
      <c r="B25" s="1254"/>
      <c r="E25" s="1008" t="s">
        <v>624</v>
      </c>
      <c r="F25" s="1307"/>
      <c r="G25" s="1307"/>
      <c r="H25" s="1307"/>
    </row>
  </sheetData>
  <mergeCells count="23">
    <mergeCell ref="A19:B19"/>
    <mergeCell ref="B20:E20"/>
    <mergeCell ref="B21:E21"/>
    <mergeCell ref="A25:B25"/>
    <mergeCell ref="F25:H25"/>
    <mergeCell ref="B12:C12"/>
    <mergeCell ref="B13:C13"/>
    <mergeCell ref="B14:C14"/>
    <mergeCell ref="B15:C15"/>
    <mergeCell ref="B16:C16"/>
    <mergeCell ref="B17:C17"/>
    <mergeCell ref="A5:B5"/>
    <mergeCell ref="A6:I6"/>
    <mergeCell ref="B8:C8"/>
    <mergeCell ref="A9:C9"/>
    <mergeCell ref="B10:C10"/>
    <mergeCell ref="B11:C11"/>
    <mergeCell ref="A1:B1"/>
    <mergeCell ref="A2:B2"/>
    <mergeCell ref="C2:D2"/>
    <mergeCell ref="E2:F2"/>
    <mergeCell ref="G2:I2"/>
    <mergeCell ref="A3:B3"/>
  </mergeCells>
  <pageMargins left="0.26" right="0.27559055118110237" top="0.21" bottom="0.27559055118110237" header="0.17" footer="0.19685039370078741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Bilans-S385</vt:lpstr>
      <vt:lpstr>Rachunek zysków i strat-S385</vt:lpstr>
      <vt:lpstr>Zestawienie zmian-S385</vt:lpstr>
      <vt:lpstr>Informacja dodatkowa NOTY-SP385</vt:lpstr>
      <vt:lpstr>Załącznik 13 - SP 385</vt:lpstr>
      <vt:lpstr>Załącznik 14 - SP 385</vt:lpstr>
      <vt:lpstr>Załącznik 18 - Sp 385</vt:lpstr>
      <vt:lpstr>Załącznik 18 - Sp 385 (2)</vt:lpstr>
      <vt:lpstr>Załącznik 15 - SP 385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Chróścicka</dc:creator>
  <cp:lastModifiedBy>Ewelina Chróścicka</cp:lastModifiedBy>
  <dcterms:created xsi:type="dcterms:W3CDTF">2023-04-27T09:21:06Z</dcterms:created>
  <dcterms:modified xsi:type="dcterms:W3CDTF">2023-04-27T09:27:09Z</dcterms:modified>
</cp:coreProperties>
</file>